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codeName="{564CA151-5A5B-428A-3C10-775976492406}"/>
  <workbookPr codeName="ThisWorkbook" defaultThemeVersion="124226"/>
  <mc:AlternateContent xmlns:mc="http://schemas.openxmlformats.org/markup-compatibility/2006">
    <mc:Choice Requires="x15">
      <x15ac:absPath xmlns:x15ac="http://schemas.microsoft.com/office/spreadsheetml/2010/11/ac" url="\\usda.net\rd\home\NEBEA\rd\Debra.Yocum\Documents\OneRDLoanRule\REAP Edits\Instruction\"/>
    </mc:Choice>
  </mc:AlternateContent>
  <xr:revisionPtr revIDLastSave="0" documentId="13_ncr:1_{5CBDCC71-92A3-4333-8E2D-988D3A235772}" xr6:coauthVersionLast="45" xr6:coauthVersionMax="45" xr10:uidLastSave="{00000000-0000-0000-0000-000000000000}"/>
  <bookViews>
    <workbookView xWindow="28680" yWindow="-120" windowWidth="24240" windowHeight="13140" xr2:uid="{00000000-000D-0000-FFFF-FFFF00000000}"/>
  </bookViews>
  <sheets>
    <sheet name="Score Sheet" sheetId="5" r:id="rId1"/>
    <sheet name="Energy Calculations" sheetId="6" r:id="rId2"/>
  </sheets>
  <definedNames>
    <definedName name="_xlnm.Print_Area" localSheetId="0">'Score Sheet'!$A$1:$F$194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2" i="5" l="1"/>
  <c r="E42" i="5" s="1"/>
  <c r="C19" i="5"/>
  <c r="D53" i="5"/>
  <c r="E53" i="5" s="1"/>
  <c r="B166" i="5" l="1"/>
  <c r="E166" i="5" s="1"/>
  <c r="E168" i="5" s="1"/>
  <c r="B19" i="5" s="1"/>
  <c r="E19" i="5" s="1"/>
  <c r="B108" i="5" l="1"/>
  <c r="B111" i="5" s="1"/>
  <c r="B142" i="5" l="1"/>
  <c r="B140" i="5"/>
  <c r="B155" i="5"/>
  <c r="E140" i="5" l="1"/>
  <c r="E146" i="5" s="1"/>
  <c r="B179" i="5"/>
  <c r="B177" i="5"/>
  <c r="E178" i="5" s="1"/>
  <c r="D179" i="5" l="1"/>
  <c r="D178" i="5"/>
  <c r="H7" i="6" l="1"/>
  <c r="H6" i="6"/>
  <c r="H5" i="6"/>
  <c r="H4" i="6"/>
  <c r="H3" i="6"/>
  <c r="C4" i="6" l="1"/>
  <c r="D9" i="6" l="1"/>
  <c r="C37" i="6" l="1"/>
  <c r="I34" i="6" l="1"/>
  <c r="C41" i="6" s="1"/>
  <c r="F34" i="6"/>
  <c r="D34" i="6"/>
  <c r="B34" i="6"/>
  <c r="G33" i="6"/>
  <c r="G32" i="6"/>
  <c r="G31" i="6"/>
  <c r="G30" i="6"/>
  <c r="G29" i="6"/>
  <c r="G28" i="6"/>
  <c r="C28" i="6"/>
  <c r="G27" i="6"/>
  <c r="C27" i="6"/>
  <c r="G26" i="6"/>
  <c r="C26" i="6"/>
  <c r="G25" i="6"/>
  <c r="C25" i="6"/>
  <c r="B22" i="6"/>
  <c r="G21" i="6"/>
  <c r="E21" i="6"/>
  <c r="G20" i="6"/>
  <c r="E20" i="6"/>
  <c r="G19" i="6"/>
  <c r="E19" i="6"/>
  <c r="G18" i="6"/>
  <c r="E18" i="6"/>
  <c r="G17" i="6"/>
  <c r="E17" i="6"/>
  <c r="G16" i="6"/>
  <c r="E16" i="6"/>
  <c r="G15" i="6"/>
  <c r="E15" i="6"/>
  <c r="G14" i="6"/>
  <c r="E14" i="6"/>
  <c r="G13" i="6"/>
  <c r="E13" i="6"/>
  <c r="F9" i="6"/>
  <c r="B9" i="6"/>
  <c r="G6" i="6"/>
  <c r="C6" i="6"/>
  <c r="G5" i="6"/>
  <c r="C5" i="6"/>
  <c r="G4" i="6"/>
  <c r="G3" i="6"/>
  <c r="C3" i="6"/>
  <c r="E22" i="6" l="1"/>
  <c r="C9" i="6"/>
  <c r="G22" i="6"/>
  <c r="G9" i="6"/>
  <c r="D48" i="5"/>
  <c r="D38" i="5"/>
  <c r="G10" i="6" l="1"/>
  <c r="I10" i="6" s="1"/>
  <c r="C43" i="6"/>
  <c r="E50" i="5"/>
  <c r="C18" i="5"/>
  <c r="E40" i="5" l="1"/>
  <c r="D71" i="5" l="1"/>
  <c r="E95" i="5" l="1"/>
  <c r="C17" i="5"/>
  <c r="D84" i="5" l="1"/>
  <c r="E88" i="5" s="1"/>
  <c r="C15" i="5" l="1"/>
  <c r="E155" i="5" l="1"/>
  <c r="E158" i="5" s="1"/>
  <c r="E76" i="5" l="1"/>
  <c r="B17" i="5" l="1"/>
  <c r="E17" i="5"/>
  <c r="D111" i="5"/>
  <c r="E110" i="5" s="1"/>
  <c r="B15" i="5" s="1"/>
  <c r="D15" i="5" l="1"/>
  <c r="E15" i="5"/>
  <c r="D17" i="5"/>
  <c r="E18" i="5"/>
  <c r="B18" i="5"/>
  <c r="D18" i="5" s="1"/>
  <c r="F24" i="5"/>
  <c r="I9" i="6" l="1"/>
  <c r="K10" i="6" l="1"/>
  <c r="C39" i="6"/>
</calcChain>
</file>

<file path=xl/sharedStrings.xml><?xml version="1.0" encoding="utf-8"?>
<sst xmlns="http://schemas.openxmlformats.org/spreadsheetml/2006/main" count="271" uniqueCount="199">
  <si>
    <t>If the proposed renewable energy system is intended primarily for self use by the agricultural producer or rural small business, and will provide energy replacement of:</t>
  </si>
  <si>
    <t>Type of Technology:</t>
  </si>
  <si>
    <t>Points</t>
  </si>
  <si>
    <t xml:space="preserve">Provide documentation to substantiate the score for this category below.  </t>
  </si>
  <si>
    <t xml:space="preserve">Points </t>
  </si>
  <si>
    <t>Name of Reviewer:</t>
  </si>
  <si>
    <t xml:space="preserve"> </t>
  </si>
  <si>
    <t xml:space="preserve">Name of Applicant: </t>
  </si>
  <si>
    <t>Post Review by:</t>
  </si>
  <si>
    <t xml:space="preserve">If the simple payback of the proposed project is: </t>
  </si>
  <si>
    <t xml:space="preserve">Base Priority Score </t>
  </si>
  <si>
    <t>Administrative Points</t>
  </si>
  <si>
    <t>Grant Request:           $</t>
  </si>
  <si>
    <t>Loan Request:            $</t>
  </si>
  <si>
    <t>Total Project Cost:      $</t>
  </si>
  <si>
    <t xml:space="preserve">(6) Simple payback </t>
  </si>
  <si>
    <t>Current System</t>
  </si>
  <si>
    <t>Electricity</t>
  </si>
  <si>
    <t>Diesel</t>
  </si>
  <si>
    <t>Propane</t>
  </si>
  <si>
    <t>Energy Used</t>
  </si>
  <si>
    <t>BTU Value</t>
  </si>
  <si>
    <t>Proposed System</t>
  </si>
  <si>
    <t>Energy Planned</t>
  </si>
  <si>
    <t>Other</t>
  </si>
  <si>
    <t>Total</t>
  </si>
  <si>
    <t>1A. Energy Calculations - Efficiency</t>
  </si>
  <si>
    <t>1B. Energy Generation</t>
  </si>
  <si>
    <t>Solar</t>
  </si>
  <si>
    <t>Wind</t>
  </si>
  <si>
    <t>Geothermal</t>
  </si>
  <si>
    <t>Biomass</t>
  </si>
  <si>
    <t>Hydrogen</t>
  </si>
  <si>
    <t>Hydro-electric</t>
  </si>
  <si>
    <t>Ocean</t>
  </si>
  <si>
    <t>Amount of Energy Proposed to be Generated</t>
  </si>
  <si>
    <t>Biodiesel</t>
  </si>
  <si>
    <t>Ethanol</t>
  </si>
  <si>
    <t xml:space="preserve">Rural Energy for America Program </t>
  </si>
  <si>
    <t xml:space="preserve">If the applicant has written commitments, received by the Agency as part of the complete application, from the source(s) confirming commitment of: </t>
  </si>
  <si>
    <t xml:space="preserve">Projected Annual Energy Generated (EG) in BTU's:                </t>
  </si>
  <si>
    <t xml:space="preserve">Projected Average Annual Energy Saved (ES) in BTU's </t>
  </si>
  <si>
    <t xml:space="preserve">Projected Annual Energy Generated (EG) in BTU's:        </t>
  </si>
  <si>
    <t>Historical Annual Energy Consumption (EC) in BTU's:</t>
  </si>
  <si>
    <r>
      <t xml:space="preserve">Determine energy replacement by dividing the estimated quantity of renewable energy to be generated over a 12-month period by the estimated quantity of energy consumed </t>
    </r>
    <r>
      <rPr>
        <u/>
        <sz val="10"/>
        <color indexed="8"/>
        <rFont val="Arial"/>
        <family val="2"/>
      </rPr>
      <t>over the same 12-month period</t>
    </r>
    <r>
      <rPr>
        <sz val="10"/>
        <color indexed="8"/>
        <rFont val="Arial"/>
        <family val="2"/>
      </rPr>
      <t xml:space="preserve"> during the previous year by the applicable energy application:</t>
    </r>
  </si>
  <si>
    <t>OR</t>
  </si>
  <si>
    <t xml:space="preserve">Projected Annual Energy Consumption (PEC) in BTU's: </t>
  </si>
  <si>
    <t>Historical Annual Energy Consumption (HEC) in BTU's:</t>
  </si>
  <si>
    <t>A maximum of 15 points will be awarded for criterion 6.</t>
  </si>
  <si>
    <t xml:space="preserve">A maximum of 10 points will be awarded for criterion 7. </t>
  </si>
  <si>
    <r>
      <t xml:space="preserve">  Energy Savings                                                        </t>
    </r>
    <r>
      <rPr>
        <i/>
        <sz val="8"/>
        <rFont val="Arial"/>
        <family val="2"/>
      </rPr>
      <t>(Auto-Calculates)</t>
    </r>
  </si>
  <si>
    <t xml:space="preserve">Eligible Project Cost:  $   </t>
  </si>
  <si>
    <t>6.  Simple Payback</t>
  </si>
  <si>
    <t>Total Project Costs</t>
  </si>
  <si>
    <t>Dollar Value of Energy Replaced</t>
  </si>
  <si>
    <t>Dollar Value of Energy Saved (EEI)</t>
  </si>
  <si>
    <t>Dollar Value of Energy Sold</t>
  </si>
  <si>
    <t>$ Value Proposed</t>
  </si>
  <si>
    <t>$ Value Current</t>
  </si>
  <si>
    <t>$ Value of Energy per Unit</t>
  </si>
  <si>
    <t>1C.  Energy Replacement</t>
  </si>
  <si>
    <t>Gross Income from Energy Sale</t>
  </si>
  <si>
    <t>Value of Energy Replaced</t>
  </si>
  <si>
    <t>$ Value per Unit Proposed</t>
  </si>
  <si>
    <t>EG/Loan Dollar</t>
  </si>
  <si>
    <t>ES/Loan Dollar</t>
  </si>
  <si>
    <t>(Auto-Calculates)</t>
  </si>
  <si>
    <t>Total Current</t>
  </si>
  <si>
    <t>Total Proposed</t>
  </si>
  <si>
    <r>
      <t xml:space="preserve">   EG/Grant Dollar (G or Combo):             </t>
    </r>
    <r>
      <rPr>
        <i/>
        <sz val="10"/>
        <color indexed="8"/>
        <rFont val="Arial"/>
        <family val="2"/>
      </rPr>
      <t xml:space="preserve"> (Auto-Calculates)</t>
    </r>
  </si>
  <si>
    <r>
      <t xml:space="preserve">      ES/Grant Dollar (G or Combo):              </t>
    </r>
    <r>
      <rPr>
        <i/>
        <sz val="9"/>
        <color indexed="8"/>
        <rFont val="Arial"/>
        <family val="2"/>
      </rPr>
      <t>(Auto-Calculates)</t>
    </r>
  </si>
  <si>
    <t xml:space="preserve">                 Auto Calculates (EG/$) / 50,000 x 10 points  </t>
  </si>
  <si>
    <t xml:space="preserve">Provide additional documentation (if applicable) to substantiate the score for this category below.  </t>
  </si>
  <si>
    <t xml:space="preserve">A State Director, for its State allocation under this subpart, or the Administrator, for making awards from the National Office reserve, may award up to 10 points to an application if the application is for: </t>
  </si>
  <si>
    <t>Total Grant/ComboScore</t>
  </si>
  <si>
    <t>Total Loan Only Score</t>
  </si>
  <si>
    <r>
      <t xml:space="preserve">Percent Energy                         Replacement                                               </t>
    </r>
    <r>
      <rPr>
        <i/>
        <sz val="8"/>
        <rFont val="Arial"/>
        <family val="2"/>
      </rPr>
      <t>(Auto-Calculates</t>
    </r>
    <r>
      <rPr>
        <sz val="8"/>
        <rFont val="Arial"/>
        <family val="2"/>
      </rPr>
      <t>)</t>
    </r>
  </si>
  <si>
    <t>Energy Savings</t>
  </si>
  <si>
    <t>% Saved</t>
  </si>
  <si>
    <t>(3)  Commitment of Funds</t>
  </si>
  <si>
    <t>Commitment Provided</t>
  </si>
  <si>
    <t>Commitment Needed</t>
  </si>
  <si>
    <r>
      <t xml:space="preserve">Percentage of Commited Funds Provided  </t>
    </r>
    <r>
      <rPr>
        <sz val="8"/>
        <color indexed="8"/>
        <rFont val="Arial"/>
        <family val="2"/>
      </rPr>
      <t>(Auto-Calculates)</t>
    </r>
  </si>
  <si>
    <t>$ Saved</t>
  </si>
  <si>
    <t xml:space="preserve">Total Income: </t>
  </si>
  <si>
    <t>kwh</t>
  </si>
  <si>
    <t>gal</t>
  </si>
  <si>
    <r>
      <t xml:space="preserve">Electricity </t>
    </r>
    <r>
      <rPr>
        <sz val="8"/>
        <rFont val="Arial"/>
        <family val="2"/>
      </rPr>
      <t>(3,412btu/kwh)</t>
    </r>
  </si>
  <si>
    <r>
      <t xml:space="preserve">Diesel </t>
    </r>
    <r>
      <rPr>
        <sz val="8"/>
        <rFont val="Arial"/>
        <family val="2"/>
      </rPr>
      <t>(139,000btu/gal)</t>
    </r>
  </si>
  <si>
    <r>
      <t xml:space="preserve">Propane </t>
    </r>
    <r>
      <rPr>
        <sz val="8"/>
        <rFont val="Arial"/>
        <family val="2"/>
      </rPr>
      <t>(91,502btu/gal)</t>
    </r>
  </si>
  <si>
    <t>Evaluation Criteria Scoring Guide</t>
  </si>
  <si>
    <t>(A) Renewable Energy Systems</t>
  </si>
  <si>
    <t xml:space="preserve">(i)  If the proposed project has a positive impact on any one of the three impact areas, Award 1 point.
</t>
  </si>
  <si>
    <t xml:space="preserve">
(ii)  If the proposed project has a positive impact on any two of the three impact areas, Award 3 points.</t>
  </si>
  <si>
    <t>(iii)  If the proposed project has a positive impact on all three impact areas, Award 5 points</t>
  </si>
  <si>
    <t xml:space="preserve">(i)  Renewable energy systems </t>
  </si>
  <si>
    <t xml:space="preserve">(ii)  Energy efficiency improvements </t>
  </si>
  <si>
    <r>
      <t>(</t>
    </r>
    <r>
      <rPr>
        <u/>
        <sz val="10"/>
        <color indexed="8"/>
        <rFont val="Arial"/>
        <family val="2"/>
      </rPr>
      <t>1</t>
    </r>
    <r>
      <rPr>
        <sz val="10"/>
        <color indexed="8"/>
        <rFont val="Arial"/>
        <family val="2"/>
      </rPr>
      <t xml:space="preserve">) </t>
    </r>
    <r>
      <rPr>
        <sz val="9"/>
        <color indexed="8"/>
        <rFont val="Arial"/>
        <family val="2"/>
      </rPr>
      <t xml:space="preserve">Less than 50,000 BTU per Grant or Loan Dollar </t>
    </r>
    <r>
      <rPr>
        <sz val="10"/>
        <color indexed="8"/>
        <rFont val="Arial"/>
        <family val="2"/>
      </rPr>
      <t xml:space="preserve">                        </t>
    </r>
    <r>
      <rPr>
        <i/>
        <sz val="9"/>
        <color indexed="8"/>
        <rFont val="Arial"/>
        <family val="2"/>
      </rPr>
      <t xml:space="preserve">Auto Calculates (EG/$) / 50,000 x 10 points                          </t>
    </r>
    <r>
      <rPr>
        <sz val="9"/>
        <color indexed="8"/>
        <rFont val="Arial"/>
        <family val="2"/>
      </rPr>
      <t xml:space="preserve">  (</t>
    </r>
    <r>
      <rPr>
        <u/>
        <sz val="9"/>
        <color indexed="8"/>
        <rFont val="Arial"/>
        <family val="2"/>
      </rPr>
      <t>2</t>
    </r>
    <r>
      <rPr>
        <sz val="9"/>
        <color indexed="8"/>
        <rFont val="Arial"/>
        <family val="2"/>
      </rPr>
      <t>)</t>
    </r>
    <r>
      <rPr>
        <i/>
        <sz val="9"/>
        <color indexed="8"/>
        <rFont val="Arial"/>
        <family val="2"/>
      </rPr>
      <t xml:space="preserve"> </t>
    </r>
    <r>
      <rPr>
        <sz val="9"/>
        <color indexed="8"/>
        <rFont val="Arial"/>
        <family val="2"/>
      </rPr>
      <t>Greater than 50,000 BTU per Grant or Loan Dollar = 10 points</t>
    </r>
    <r>
      <rPr>
        <i/>
        <sz val="9"/>
        <color indexed="8"/>
        <rFont val="Arial"/>
        <family val="2"/>
      </rPr>
      <t xml:space="preserve">       Auto Calculates:  (EG/$)&gt;50,000 = 10 points</t>
    </r>
  </si>
  <si>
    <t>(A)  Energy replacement</t>
  </si>
  <si>
    <r>
      <t>(</t>
    </r>
    <r>
      <rPr>
        <u/>
        <sz val="10"/>
        <color indexed="8"/>
        <rFont val="Arial"/>
        <family val="2"/>
      </rPr>
      <t>1</t>
    </r>
    <r>
      <rPr>
        <sz val="10"/>
        <color indexed="8"/>
        <rFont val="Arial"/>
        <family val="2"/>
      </rPr>
      <t>) Greater than 0 but equal to or less than 25%, award 5 points.</t>
    </r>
  </si>
  <si>
    <t>If the estimated energy expected to be saved by the installation of the energy efficiency improvements will be from:</t>
  </si>
  <si>
    <r>
      <t>(</t>
    </r>
    <r>
      <rPr>
        <u/>
        <sz val="10"/>
        <color indexed="8"/>
        <rFont val="Arial"/>
        <family val="2"/>
      </rPr>
      <t>1</t>
    </r>
    <r>
      <rPr>
        <sz val="10"/>
        <color indexed="8"/>
        <rFont val="Arial"/>
        <family val="2"/>
      </rPr>
      <t>) 20% up to but not including 35%, award 5 points.</t>
    </r>
  </si>
  <si>
    <r>
      <t>(</t>
    </r>
    <r>
      <rPr>
        <u/>
        <sz val="10"/>
        <color indexed="8"/>
        <rFont val="Arial"/>
        <family val="2"/>
      </rPr>
      <t>2</t>
    </r>
    <r>
      <rPr>
        <sz val="10"/>
        <color indexed="8"/>
        <rFont val="Arial"/>
        <family val="2"/>
      </rPr>
      <t>) 35% up to but not including 50%, award 10 points.</t>
    </r>
  </si>
  <si>
    <r>
      <t>(</t>
    </r>
    <r>
      <rPr>
        <u/>
        <sz val="10"/>
        <color indexed="8"/>
        <rFont val="Arial"/>
        <family val="2"/>
      </rPr>
      <t>3</t>
    </r>
    <r>
      <rPr>
        <sz val="10"/>
        <color indexed="8"/>
        <rFont val="Arial"/>
        <family val="2"/>
      </rPr>
      <t>) 50% or greater, award 15 points.</t>
    </r>
  </si>
  <si>
    <r>
      <t>(</t>
    </r>
    <r>
      <rPr>
        <u/>
        <sz val="10"/>
        <color indexed="8"/>
        <rFont val="Arial"/>
        <family val="2"/>
      </rPr>
      <t>2</t>
    </r>
    <r>
      <rPr>
        <sz val="10"/>
        <color indexed="8"/>
        <rFont val="Arial"/>
        <family val="2"/>
      </rPr>
      <t>) Greater than 25%, but equal to or less than 50%, award 10 points.</t>
    </r>
  </si>
  <si>
    <r>
      <t>(</t>
    </r>
    <r>
      <rPr>
        <u/>
        <sz val="10"/>
        <color indexed="8"/>
        <rFont val="Arial"/>
        <family val="2"/>
      </rPr>
      <t>3</t>
    </r>
    <r>
      <rPr>
        <sz val="10"/>
        <color indexed="8"/>
        <rFont val="Arial"/>
        <family val="2"/>
      </rPr>
      <t>) Greater than 50%, award 15 points.</t>
    </r>
  </si>
  <si>
    <r>
      <t xml:space="preserve">      (</t>
    </r>
    <r>
      <rPr>
        <u/>
        <sz val="10"/>
        <rFont val="Arial"/>
        <family val="2"/>
      </rPr>
      <t>4</t>
    </r>
    <r>
      <rPr>
        <sz val="10"/>
        <rFont val="Arial"/>
        <family val="2"/>
      </rPr>
      <t>) Greater than 150% , Score as Energy Generation</t>
    </r>
  </si>
  <si>
    <t>(i) 50% or less, award 0 points.</t>
  </si>
  <si>
    <t>(ii) Over 50% but not including 100% of the commitment needed, calculate the points as:</t>
  </si>
  <si>
    <t>(i) If the Applicant has never received a grant and/or guaranteed loan under this subpart, Award 15 points</t>
  </si>
  <si>
    <t>(iii) If the Applicant has received a grant and/or guaranteed loan under this subpart within the 2 previous Federal Fiscal Years, Award 0 points.</t>
  </si>
  <si>
    <r>
      <t>(</t>
    </r>
    <r>
      <rPr>
        <u/>
        <sz val="10"/>
        <color indexed="8"/>
        <rFont val="Arial"/>
        <family val="2"/>
      </rPr>
      <t>1</t>
    </r>
    <r>
      <rPr>
        <sz val="10"/>
        <color indexed="8"/>
        <rFont val="Arial"/>
        <family val="2"/>
      </rPr>
      <t>) Less than 10 years, award 15 points.</t>
    </r>
  </si>
  <si>
    <r>
      <t>(</t>
    </r>
    <r>
      <rPr>
        <u/>
        <sz val="10"/>
        <color indexed="8"/>
        <rFont val="Arial"/>
        <family val="2"/>
      </rPr>
      <t>2</t>
    </r>
    <r>
      <rPr>
        <sz val="10"/>
        <color indexed="8"/>
        <rFont val="Arial"/>
        <family val="2"/>
      </rPr>
      <t>) 10 years up to but not including 15 years, award 10 points.</t>
    </r>
  </si>
  <si>
    <r>
      <t>(</t>
    </r>
    <r>
      <rPr>
        <u/>
        <sz val="10"/>
        <color indexed="8"/>
        <rFont val="Arial"/>
        <family val="2"/>
      </rPr>
      <t>3</t>
    </r>
    <r>
      <rPr>
        <sz val="10"/>
        <color indexed="8"/>
        <rFont val="Arial"/>
        <family val="2"/>
      </rPr>
      <t>) 15 years up to and including 25 years, award 5 points.</t>
    </r>
  </si>
  <si>
    <r>
      <t>(</t>
    </r>
    <r>
      <rPr>
        <u/>
        <sz val="10"/>
        <color indexed="8"/>
        <rFont val="Arial"/>
        <family val="2"/>
      </rPr>
      <t>4</t>
    </r>
    <r>
      <rPr>
        <sz val="10"/>
        <color indexed="8"/>
        <rFont val="Arial"/>
        <family val="2"/>
      </rPr>
      <t>) Longer than 25 years, award 0 points.</t>
    </r>
  </si>
  <si>
    <t>(A) Less than 4 years, award 15 points.</t>
  </si>
  <si>
    <t>(B) 4 years up to but not including 8 years, award 10 points.</t>
  </si>
  <si>
    <t>(C) 8 years up to and including 12 years, award 5 points.</t>
  </si>
  <si>
    <t>(D) Longer than 12 years, award 0 points.</t>
  </si>
  <si>
    <r>
      <t xml:space="preserve">Nat Gas </t>
    </r>
    <r>
      <rPr>
        <sz val="8"/>
        <rFont val="Arial"/>
        <family val="2"/>
      </rPr>
      <t>(100,000btu/therm)</t>
    </r>
  </si>
  <si>
    <t>Nat Gas</t>
  </si>
  <si>
    <t>REAP Grant Request</t>
  </si>
  <si>
    <t>Project Type</t>
  </si>
  <si>
    <t>(1) Environmental benefits</t>
  </si>
  <si>
    <t>(4)  Previous Grantees and Borrowers</t>
  </si>
  <si>
    <t>(5)  Existing Business</t>
  </si>
  <si>
    <t xml:space="preserve">A maximum of 5 points will be awarded for criterion 5. </t>
  </si>
  <si>
    <t xml:space="preserve">A maximum of 15 points will be awarded for criterion 4. </t>
  </si>
  <si>
    <t xml:space="preserve">A maximum of 5 points will be awarded for criterion 1. </t>
  </si>
  <si>
    <t>(8) State Director and Administrator priorities and points</t>
  </si>
  <si>
    <t xml:space="preserve">A maximum of 10 points will be awarded for criterion 8. </t>
  </si>
  <si>
    <t>7 C.F.R. 4280-B &amp; 5001</t>
  </si>
  <si>
    <t xml:space="preserve">A maximum of 15 points will be awarded for criterion 3. </t>
  </si>
  <si>
    <r>
      <t xml:space="preserve">(PM-50% / 50% x 15 points)         </t>
    </r>
    <r>
      <rPr>
        <i/>
        <sz val="8"/>
        <color indexed="8"/>
        <rFont val="Arial"/>
        <family val="2"/>
      </rPr>
      <t>Auto-Calculates Points</t>
    </r>
  </si>
  <si>
    <t xml:space="preserve">(iii) 100%, award 15 points. </t>
  </si>
  <si>
    <t xml:space="preserve">     i.) An under-represented technology;</t>
  </si>
  <si>
    <t xml:space="preserve">     iv.) Selecting the application helps further a Presidential Initiative or a Secretary of Agriculture priority;</t>
  </si>
  <si>
    <t xml:space="preserve">     vi.) The proposed project is located in a persistent poverty area, underserved community(ies) or has experienced long-term population decline, or loss of employment.</t>
  </si>
  <si>
    <t>Dollar Value of Energy Saved:</t>
  </si>
  <si>
    <r>
      <t xml:space="preserve">Total Project Costs                      </t>
    </r>
    <r>
      <rPr>
        <i/>
        <sz val="9"/>
        <color indexed="8"/>
        <rFont val="Arial"/>
        <family val="2"/>
      </rPr>
      <t>(Auto Calculates):</t>
    </r>
  </si>
  <si>
    <r>
      <t xml:space="preserve">Total Project Costs                     </t>
    </r>
    <r>
      <rPr>
        <i/>
        <sz val="9"/>
        <color indexed="8"/>
        <rFont val="Arial"/>
        <family val="2"/>
      </rPr>
      <t>(Auto Calculates):</t>
    </r>
  </si>
  <si>
    <t>$ Replaced</t>
  </si>
  <si>
    <t xml:space="preserve">$ Used </t>
  </si>
  <si>
    <t>$ By Products</t>
  </si>
  <si>
    <t>RES Generation</t>
  </si>
  <si>
    <t>RES Direct Use/Replacement</t>
  </si>
  <si>
    <t>Residential energy use should NOT be included.</t>
  </si>
  <si>
    <r>
      <t xml:space="preserve">     ii.) If selecting the application would help achieve geographic diversity </t>
    </r>
    <r>
      <rPr>
        <i/>
        <sz val="10"/>
        <color rgb="FF000000"/>
        <rFont val="Arial"/>
        <family val="2"/>
      </rPr>
      <t>(may include points for size of funding request</t>
    </r>
    <r>
      <rPr>
        <sz val="10"/>
        <color indexed="8"/>
        <rFont val="Arial"/>
        <family val="2"/>
      </rPr>
      <t>);</t>
    </r>
  </si>
  <si>
    <r>
      <t xml:space="preserve">     iii.) The applicant is a member of an unserved or under-served population; </t>
    </r>
    <r>
      <rPr>
        <i/>
        <sz val="10"/>
        <color rgb="FF000000"/>
        <rFont val="Arial"/>
        <family val="2"/>
      </rPr>
      <t>veteran/socially-disadvantaged group</t>
    </r>
    <r>
      <rPr>
        <sz val="10"/>
        <color indexed="8"/>
        <rFont val="Arial"/>
        <family val="2"/>
      </rPr>
      <t>;</t>
    </r>
  </si>
  <si>
    <t>Renewable Energy Systems, Energy Efficiency Improvements, Energy Efficient Equipment</t>
  </si>
  <si>
    <t>Energy Efficiency Improvements (EEI)</t>
  </si>
  <si>
    <t>Energy Efficient Equipment (EEE)</t>
  </si>
  <si>
    <t xml:space="preserve">Points are awarded based on whether the Applicant has indicated in the application that the proposed project will have a positive effect on any of the three impact areas:  resource conservation (e.g., water, soil, forest), public health (e.g., potable water, air quality), and the environment (e.g., compliance with EPA’s renewable fuel standard(s), greenhouse gases, emissions, particulate matter).  Points will be awarded as follows:
</t>
  </si>
  <si>
    <t>$ Sold or Credited</t>
  </si>
  <si>
    <r>
      <t xml:space="preserve">(7)  Size of REAP Funding Request   </t>
    </r>
    <r>
      <rPr>
        <b/>
        <sz val="10"/>
        <color rgb="FF000000"/>
        <rFont val="Arial"/>
        <family val="2"/>
      </rPr>
      <t>(N/A to loan only requests)</t>
    </r>
    <r>
      <rPr>
        <b/>
        <sz val="12"/>
        <color indexed="8"/>
        <rFont val="Arial"/>
        <family val="2"/>
      </rPr>
      <t xml:space="preserve"> </t>
    </r>
  </si>
  <si>
    <t xml:space="preserve">Provide additional documentation below (if applicable) to substantiate the score for this category.  </t>
  </si>
  <si>
    <r>
      <t xml:space="preserve">     v.) The proposed project is located in a Federally declared disaster area </t>
    </r>
    <r>
      <rPr>
        <i/>
        <sz val="10"/>
        <color rgb="FF000000"/>
        <rFont val="Arial"/>
        <family val="2"/>
      </rPr>
      <t>(declaration within last 2 calendar yrs.)</t>
    </r>
    <r>
      <rPr>
        <sz val="10"/>
        <color indexed="8"/>
        <rFont val="Arial"/>
        <family val="2"/>
      </rPr>
      <t>;</t>
    </r>
  </si>
  <si>
    <t xml:space="preserve">(2) Quantity of Energy Generated, Replaced, Saved or Percent Efficiency </t>
  </si>
  <si>
    <t>(B) Energy Efficiency Improvement (EEI)</t>
  </si>
  <si>
    <r>
      <t xml:space="preserve">                      Sub-Criteria i: Quantity of Energy Generated or Saved per REAP RES/EEI Grant or Loan Dollar Requested, or Percent Efficiency of EEE project (10 points max.)                                     </t>
    </r>
    <r>
      <rPr>
        <i/>
        <sz val="9"/>
        <color indexed="8"/>
        <rFont val="Arial"/>
        <family val="2"/>
      </rPr>
      <t xml:space="preserve"> </t>
    </r>
  </si>
  <si>
    <t xml:space="preserve">A maximum of 25 points will be awarded for Criterion 2. Complete sub-criteria i and ii below. </t>
  </si>
  <si>
    <t>Sub-Criteria ii: Quantity of Energy Replaced, Generated, or Saved, or Percentage of Energy Efficiency  (15 points max)</t>
  </si>
  <si>
    <r>
      <t xml:space="preserve">Points may only be awarded for energy replacement, energy generation, or energy savings, or percentage of energy effiiciency.  </t>
    </r>
    <r>
      <rPr>
        <i/>
        <u/>
        <sz val="9"/>
        <color indexed="8"/>
        <rFont val="Arial"/>
        <family val="2"/>
      </rPr>
      <t xml:space="preserve"> Points will not be awarded for more than one category.</t>
    </r>
  </si>
  <si>
    <t xml:space="preserve">If the percentage of energy efficiency is: </t>
  </si>
  <si>
    <t xml:space="preserve">    (3)  Equal to or less than 25 percent, award 5 points; </t>
  </si>
  <si>
    <t xml:space="preserve">    (2)  Greater than 5 percent, but equal to or less than 50 percent, award 10 points: </t>
  </si>
  <si>
    <t xml:space="preserve">    (1)  Greater than 50 pecent,. Award 15  points.</t>
  </si>
  <si>
    <r>
      <t xml:space="preserve">Points will be awarded for renewable energy systems, energy efficiency improvements, or energy efficient equipment; </t>
    </r>
    <r>
      <rPr>
        <u/>
        <sz val="9"/>
        <color indexed="8"/>
        <rFont val="Arial"/>
        <family val="2"/>
      </rPr>
      <t xml:space="preserve">points will not be awarded for more than one category.  </t>
    </r>
  </si>
  <si>
    <t xml:space="preserve">(iii)  Energy Efficient Equipment </t>
  </si>
  <si>
    <t xml:space="preserve">If the simple payback of the project is: </t>
  </si>
  <si>
    <t xml:space="preserve">Provide comments if additional specific measures applicable to project were provided as part of the application.  </t>
  </si>
  <si>
    <r>
      <t xml:space="preserve">(1) </t>
    </r>
    <r>
      <rPr>
        <sz val="9"/>
        <color indexed="8"/>
        <rFont val="Arial"/>
        <family val="2"/>
      </rPr>
      <t xml:space="preserve">Less than 50,000 BTU per Grant or Loan Dollar </t>
    </r>
    <r>
      <rPr>
        <sz val="10"/>
        <color indexed="8"/>
        <rFont val="Arial"/>
        <family val="2"/>
      </rPr>
      <t xml:space="preserve">                      </t>
    </r>
    <r>
      <rPr>
        <b/>
        <sz val="10"/>
        <color indexed="8"/>
        <rFont val="Arial"/>
        <family val="2"/>
      </rPr>
      <t xml:space="preserve"> </t>
    </r>
    <r>
      <rPr>
        <i/>
        <sz val="10"/>
        <color indexed="8"/>
        <rFont val="Arial"/>
        <family val="2"/>
      </rPr>
      <t xml:space="preserve">   </t>
    </r>
    <r>
      <rPr>
        <i/>
        <sz val="9"/>
        <color indexed="8"/>
        <rFont val="Arial"/>
        <family val="2"/>
      </rPr>
      <t xml:space="preserve">Auto Calculates: (ES/$) / 50,000 x 10 points                          (2) </t>
    </r>
    <r>
      <rPr>
        <sz val="9"/>
        <color indexed="8"/>
        <rFont val="Arial"/>
        <family val="2"/>
      </rPr>
      <t>Greater than 50,000 BTU per Grant or Loan Dollar = 10 points</t>
    </r>
    <r>
      <rPr>
        <i/>
        <sz val="9"/>
        <color indexed="8"/>
        <rFont val="Arial"/>
        <family val="2"/>
      </rPr>
      <t xml:space="preserve">           Auto Calculates:  (ES/$)&gt;50,000 = 10 points</t>
    </r>
  </si>
  <si>
    <t>(D) Energy Efficiency (EEE)</t>
  </si>
  <si>
    <t xml:space="preserve">(C) Energy generation </t>
  </si>
  <si>
    <t xml:space="preserve">(B) Energy Savings </t>
  </si>
  <si>
    <r>
      <rPr>
        <b/>
        <sz val="11"/>
        <color rgb="FF000000"/>
        <rFont val="Arial"/>
        <family val="2"/>
      </rPr>
      <t>EEE projects</t>
    </r>
    <r>
      <rPr>
        <b/>
        <sz val="10"/>
        <color rgb="FF000000"/>
        <rFont val="Arial"/>
        <family val="2"/>
      </rPr>
      <t xml:space="preserve"> </t>
    </r>
    <r>
      <rPr>
        <sz val="10"/>
        <color rgb="FF000000"/>
        <rFont val="Arial"/>
        <family val="2"/>
      </rPr>
      <t>Simple Payback =</t>
    </r>
    <r>
      <rPr>
        <b/>
        <sz val="10"/>
        <color rgb="FF000000"/>
        <rFont val="Arial"/>
        <family val="2"/>
      </rPr>
      <t xml:space="preserve"> </t>
    </r>
    <r>
      <rPr>
        <sz val="10"/>
        <color rgb="FF000000"/>
        <rFont val="Arial"/>
        <family val="2"/>
      </rPr>
      <t>(Total Project Costs)/Dollar Value of Efficiency Savings.</t>
    </r>
    <r>
      <rPr>
        <i/>
        <sz val="9"/>
        <color rgb="FF000000"/>
        <rFont val="Arial"/>
        <family val="2"/>
      </rPr>
      <t xml:space="preserve"> Efficiency savings will be determined by subtracting the annual value of energy to be consumed by the proposed energy efficient equipment from the annual value of energy that a conventional equipment alternative would have consumed. Adequate documentation must be provided for all consumption estimates and values utilized in the calculation. </t>
    </r>
  </si>
  <si>
    <t>Provide documentation to substantiate the score for this category below.</t>
  </si>
  <si>
    <t xml:space="preserve">Complete using TAB key the yellow highlighted text boxes or insert the maximum points the applicant is eligible for under each of the following categories, the individual scores are automatically summed and placed in the "Total Score" columns above. Provide comments to justify score. Combination grant/loan applications are scored as grants using grant dollars requested in applicable calculations. Energy efficient equipment applies only to guaranteed loans. </t>
  </si>
  <si>
    <r>
      <t xml:space="preserve">For RES and EEI projects, points will be awarded for either the amount of energy generated per grant or loan dollar requested, which includes those projects that are replacing energy usage with a renewable source, or the actual annual average energy savings over the most recent 12, 24, 36, 48, or 60 consecutive months of operation per grant or loan dollar requested; For EEE projects, points will be awarded for the increased percent of energy efficiency; </t>
    </r>
    <r>
      <rPr>
        <i/>
        <u/>
        <sz val="9"/>
        <color indexed="8"/>
        <rFont val="Arial"/>
        <family val="2"/>
      </rPr>
      <t>points will not be awarded for more than one category.</t>
    </r>
    <r>
      <rPr>
        <i/>
        <sz val="9"/>
        <color indexed="8"/>
        <rFont val="Arial"/>
        <family val="2"/>
      </rPr>
      <t xml:space="preserve"> </t>
    </r>
  </si>
  <si>
    <r>
      <t xml:space="preserve">(1) If the proposed renewable energy system is intended primarily for production of energy, Award 10 points. </t>
    </r>
    <r>
      <rPr>
        <i/>
        <sz val="10"/>
        <color rgb="FF000000"/>
        <rFont val="Arial"/>
        <family val="2"/>
      </rPr>
      <t>This includes RES retrofits that</t>
    </r>
    <r>
      <rPr>
        <i/>
        <u/>
        <sz val="10"/>
        <color rgb="FF000000"/>
        <rFont val="Arial"/>
        <family val="2"/>
      </rPr>
      <t xml:space="preserve"> increase</t>
    </r>
    <r>
      <rPr>
        <i/>
        <sz val="10"/>
        <color rgb="FF000000"/>
        <rFont val="Arial"/>
        <family val="2"/>
      </rPr>
      <t xml:space="preserve"> the amount of energy generated by the existing RES system, off-grid RES applications, and direct use energy in new buildings without historical energy consumption.</t>
    </r>
  </si>
  <si>
    <t>Energy savings will be determined by the projections in an energy assessment or audit, supported by at least 12 months of historical utility bills. Proposed additional energy consumption should not be considered.</t>
  </si>
  <si>
    <r>
      <t>Points will be awarded for an existing agricultural producer business or rural small business that meets the definition of</t>
    </r>
    <r>
      <rPr>
        <sz val="10"/>
        <rFont val="Arial"/>
        <family val="2"/>
      </rPr>
      <t xml:space="preserve"> existing business:</t>
    </r>
  </si>
  <si>
    <t xml:space="preserve">                 A business that has been in operation for at least one full year.Organization of the entity alone, e.g. filing of legal business documents, does not constitute being in operation. As long as there is no significant change in operations, mergers by an existing business with a new or existing business, a change in the business name, or a new business and an existing business applying as co-borrowers, will be treated as an existing business.</t>
  </si>
  <si>
    <r>
      <rPr>
        <i/>
        <sz val="9"/>
        <color rgb="FF000000"/>
        <rFont val="Arial"/>
        <family val="2"/>
      </rPr>
      <t>Receiving a grant or loan means funds were disbursed or a loan note guarantee was issued by the Agency to the same applicant entity, based upon the tax identification number.  Base the calculation on the fiscal year in which the obligation was made.</t>
    </r>
    <r>
      <rPr>
        <i/>
        <sz val="11"/>
        <color indexed="8"/>
        <rFont val="Arial"/>
        <family val="2"/>
      </rPr>
      <t xml:space="preserve"> </t>
    </r>
  </si>
  <si>
    <r>
      <rPr>
        <b/>
        <sz val="11"/>
        <color indexed="8"/>
        <rFont val="Arial"/>
        <family val="2"/>
      </rPr>
      <t>EEI projects</t>
    </r>
    <r>
      <rPr>
        <sz val="9"/>
        <color indexed="8"/>
        <rFont val="Arial"/>
        <family val="2"/>
      </rPr>
      <t xml:space="preserve"> </t>
    </r>
    <r>
      <rPr>
        <sz val="10"/>
        <color indexed="8"/>
        <rFont val="Arial"/>
        <family val="2"/>
      </rPr>
      <t>Simple Payback = (Total Project Costs)/Dollar Value of Energy Saved.</t>
    </r>
    <r>
      <rPr>
        <b/>
        <sz val="9"/>
        <color indexed="8"/>
        <rFont val="Arial"/>
        <family val="2"/>
      </rPr>
      <t xml:space="preserve"> </t>
    </r>
    <r>
      <rPr>
        <i/>
        <sz val="9"/>
        <color indexed="8"/>
        <rFont val="Arial"/>
        <family val="2"/>
      </rPr>
      <t xml:space="preserve">Dollar value of energy saved incorporates the following: Energy Savings using a constant value or price of energy; historical energy use of building or equipment must be based on actual average annual BTU used over the most recent 12-60 consecutive month period, supported by utility bills. Does not include proposed additional energy consumption and savings. Value or price of energy must be actual average price paid over same period as above, using only energy charges directly reduced by the unit of energy being replaced or saved..  EEI improvements cannot monetize benefits other than the dollar amount of energy savings realized as a result of the improvement. </t>
    </r>
  </si>
  <si>
    <r>
      <t>Eligible Project Costs</t>
    </r>
    <r>
      <rPr>
        <i/>
        <sz val="9"/>
        <color rgb="FF000000"/>
        <rFont val="Arial"/>
        <family val="2"/>
      </rPr>
      <t xml:space="preserve">              (Auto Calculates from page 1)</t>
    </r>
  </si>
  <si>
    <t>Dollar Value of Efficiency Savings:</t>
  </si>
  <si>
    <t>(C) Energy Efficient Equipment &amp; Systems (EEE)  (LOAN ONLY)</t>
  </si>
  <si>
    <t xml:space="preserve">   75 percent or greater, award 10 points;</t>
  </si>
  <si>
    <t xml:space="preserve">   Less than 75 percent but equal to or greater than 50 percent, award 5 points;</t>
  </si>
  <si>
    <t xml:space="preserve">   Less than 50 percent but equal to or greater than 25 percent, award 2.5 points; or </t>
  </si>
  <si>
    <t xml:space="preserve">   Less than 25 percent, award 0 points.</t>
  </si>
  <si>
    <t xml:space="preserve"> If the increased energy efficiency of the proposed equipment and systems is: </t>
  </si>
  <si>
    <t>Natural Gas</t>
  </si>
  <si>
    <t>For a project to qualify as an energy replacement it must provide at least 12 months of historical utility bills in the name of the applicant entity or documentation must be provided regarding historical energy expense incurred by the applicant entity. If not provided, score as generation.  For new construction the project may classify as energy replacement only if the applicant can document previous energy use from a facility of approximately the same size (+/- 10%).</t>
  </si>
  <si>
    <r>
      <rPr>
        <b/>
        <sz val="11"/>
        <color indexed="8"/>
        <rFont val="Arial"/>
        <family val="2"/>
      </rPr>
      <t xml:space="preserve">Renewable Energy Systems </t>
    </r>
    <r>
      <rPr>
        <sz val="11"/>
        <color indexed="8"/>
        <rFont val="Arial"/>
        <family val="2"/>
      </rPr>
      <t>Simple Payback = Total project costs /</t>
    </r>
    <r>
      <rPr>
        <sz val="11"/>
        <color rgb="FF000000"/>
        <rFont val="Arial"/>
        <family val="2"/>
      </rPr>
      <t xml:space="preserve"> Dollar value of energy units replaced, credited, sold, or used and fair market value of byproducts as applicable in a typical year.</t>
    </r>
    <r>
      <rPr>
        <i/>
        <sz val="9"/>
        <color indexed="8"/>
        <rFont val="Arial"/>
        <family val="2"/>
      </rPr>
      <t xml:space="preserve"> </t>
    </r>
    <r>
      <rPr>
        <i/>
        <sz val="9"/>
        <color rgb="FF000000"/>
        <rFont val="Arial"/>
        <family val="2"/>
      </rPr>
      <t xml:space="preserve"> Historical use must be based on average actual energy consumed by the applicant entity over at least the most recent 12 month period</t>
    </r>
    <r>
      <rPr>
        <i/>
        <sz val="9"/>
        <color indexed="8"/>
        <rFont val="Arial"/>
        <family val="2"/>
      </rPr>
      <t xml:space="preserve">. Only energy charges directly reduced by the unit of energy being replaced should be included in the actual average price of energy for replacement projects. Documentation should be provided to justify the quantity and price per unit of energy and byproducts (e.g. compost from a digester or distillers grain from ethanol plant).  Documentation of price per unit of a conventional fuel source may be provided to calculate payback when renewable energy will be used in a new facility or off grid application. Residential energy consumption is excluded. Do not include proposed additional energy consumption. Does not include tax credits, carbon credits, RECs and construction or investment related benefits which are not received for the entire life of the system.  </t>
    </r>
  </si>
  <si>
    <t>(ii) If the Applicant has not received a grant and/or guaranteed loan under this subpart within the 2 previous Federal Fiscal Years, Award 5 points</t>
  </si>
  <si>
    <r>
      <t xml:space="preserve">Grant requests of $250,000 or less for RES or $125,000 or less for EEI are eligible for an additional 10 points. </t>
    </r>
    <r>
      <rPr>
        <i/>
        <sz val="10"/>
        <color rgb="FF000000"/>
        <rFont val="Arial"/>
        <family val="2"/>
      </rPr>
      <t xml:space="preserve">This section applies to grant and combination grant/loan applications only: </t>
    </r>
  </si>
  <si>
    <t>Revised 12/21/20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</si>
</sst>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7" formatCode="&quot;$&quot;#,##0.00_);\(&quot;$&quot;#,##0.00\)"/>
    <numFmt numFmtId="43" formatCode="_(* #,##0.00_);_(* \(#,##0.00\);_(* &quot;-&quot;??_);_(@_)"/>
    <numFmt numFmtId="164" formatCode="#,##0.000"/>
    <numFmt numFmtId="165" formatCode="&quot;$&quot;#,##0"/>
    <numFmt numFmtId="166" formatCode="&quot;$&quot;#,##0.00"/>
  </numFmts>
  <fonts count="49" x14ac:knownFonts="1">
    <font>
      <sz val="10"/>
      <name val="Arial"/>
    </font>
    <font>
      <sz val="10"/>
      <name val="Arial"/>
      <family val="2"/>
    </font>
    <font>
      <sz val="14"/>
      <name val="Arial"/>
      <family val="2"/>
    </font>
    <font>
      <b/>
      <sz val="12"/>
      <name val="Arial"/>
      <family val="2"/>
    </font>
    <font>
      <sz val="9"/>
      <name val="Arial"/>
      <family val="2"/>
    </font>
    <font>
      <sz val="10"/>
      <name val="Arial"/>
      <family val="2"/>
    </font>
    <font>
      <b/>
      <sz val="14"/>
      <name val="Arial"/>
      <family val="2"/>
    </font>
    <font>
      <sz val="8"/>
      <name val="Arial"/>
      <family val="2"/>
    </font>
    <font>
      <b/>
      <sz val="10"/>
      <name val="Arial"/>
      <family val="2"/>
    </font>
    <font>
      <sz val="10"/>
      <color indexed="8"/>
      <name val="Arial"/>
      <family val="2"/>
    </font>
    <font>
      <b/>
      <sz val="12"/>
      <color indexed="8"/>
      <name val="Arial"/>
      <family val="2"/>
    </font>
    <font>
      <b/>
      <sz val="10"/>
      <color indexed="8"/>
      <name val="Arial"/>
      <family val="2"/>
    </font>
    <font>
      <b/>
      <sz val="14"/>
      <color indexed="8"/>
      <name val="Arial"/>
      <family val="2"/>
    </font>
    <font>
      <b/>
      <sz val="11"/>
      <color indexed="8"/>
      <name val="Arial"/>
      <family val="2"/>
    </font>
    <font>
      <sz val="10"/>
      <color rgb="FFFF0000"/>
      <name val="Arial Black"/>
      <family val="2"/>
    </font>
    <font>
      <b/>
      <sz val="10"/>
      <color rgb="FFFF0000"/>
      <name val="Arial Black"/>
      <family val="2"/>
    </font>
    <font>
      <b/>
      <sz val="16"/>
      <color indexed="8"/>
      <name val="Arial"/>
      <family val="2"/>
    </font>
    <font>
      <i/>
      <sz val="8"/>
      <name val="Arial"/>
      <family val="2"/>
    </font>
    <font>
      <sz val="16"/>
      <color indexed="12"/>
      <name val="Arial"/>
      <family val="2"/>
    </font>
    <font>
      <i/>
      <sz val="10"/>
      <name val="Arial"/>
      <family val="2"/>
    </font>
    <font>
      <i/>
      <sz val="10"/>
      <color indexed="8"/>
      <name val="Arial"/>
      <family val="2"/>
    </font>
    <font>
      <sz val="9"/>
      <color indexed="8"/>
      <name val="Arial"/>
      <family val="2"/>
    </font>
    <font>
      <i/>
      <sz val="9"/>
      <color indexed="8"/>
      <name val="Arial"/>
      <family val="2"/>
    </font>
    <font>
      <b/>
      <sz val="9"/>
      <color indexed="8"/>
      <name val="Arial"/>
      <family val="2"/>
    </font>
    <font>
      <i/>
      <sz val="11"/>
      <name val="Arial"/>
      <family val="2"/>
    </font>
    <font>
      <i/>
      <u/>
      <sz val="9"/>
      <color indexed="8"/>
      <name val="Arial"/>
      <family val="2"/>
    </font>
    <font>
      <i/>
      <sz val="9"/>
      <name val="Arial"/>
      <family val="2"/>
    </font>
    <font>
      <u/>
      <sz val="10"/>
      <color indexed="8"/>
      <name val="Arial"/>
      <family val="2"/>
    </font>
    <font>
      <b/>
      <i/>
      <sz val="10"/>
      <color rgb="FFFF0000"/>
      <name val="Arial Black"/>
      <family val="2"/>
    </font>
    <font>
      <b/>
      <i/>
      <sz val="11"/>
      <color indexed="8"/>
      <name val="Arial"/>
      <family val="2"/>
    </font>
    <font>
      <i/>
      <sz val="11"/>
      <color rgb="FFFF0000"/>
      <name val="Arial Black"/>
      <family val="2"/>
    </font>
    <font>
      <i/>
      <sz val="11"/>
      <color indexed="8"/>
      <name val="Arial"/>
      <family val="2"/>
    </font>
    <font>
      <u/>
      <sz val="9"/>
      <color indexed="8"/>
      <name val="Arial"/>
      <family val="2"/>
    </font>
    <font>
      <b/>
      <sz val="9"/>
      <name val="Arial"/>
      <family val="2"/>
    </font>
    <font>
      <i/>
      <sz val="8"/>
      <color indexed="8"/>
      <name val="Arial"/>
      <family val="2"/>
    </font>
    <font>
      <sz val="11"/>
      <color indexed="8"/>
      <name val="Arial"/>
      <family val="2"/>
    </font>
    <font>
      <sz val="8"/>
      <color indexed="8"/>
      <name val="Arial"/>
      <family val="2"/>
    </font>
    <font>
      <u/>
      <sz val="10"/>
      <name val="Arial"/>
      <family val="2"/>
    </font>
    <font>
      <sz val="10"/>
      <color theme="0"/>
      <name val="Arial"/>
      <family val="2"/>
    </font>
    <font>
      <sz val="10"/>
      <color rgb="FFFF0000"/>
      <name val="Arial"/>
      <family val="2"/>
    </font>
    <font>
      <i/>
      <sz val="9"/>
      <color rgb="FF000000"/>
      <name val="Arial"/>
      <family val="2"/>
    </font>
    <font>
      <sz val="11"/>
      <color rgb="FF000000"/>
      <name val="Arial"/>
      <family val="2"/>
    </font>
    <font>
      <i/>
      <sz val="10"/>
      <color rgb="FF000000"/>
      <name val="Arial"/>
      <family val="2"/>
    </font>
    <font>
      <b/>
      <sz val="10"/>
      <color rgb="FF000000"/>
      <name val="Arial"/>
      <family val="2"/>
    </font>
    <font>
      <b/>
      <sz val="11"/>
      <color rgb="FF000000"/>
      <name val="Arial"/>
      <family val="2"/>
    </font>
    <font>
      <sz val="10"/>
      <color rgb="FF000000"/>
      <name val="Arial"/>
      <family val="2"/>
    </font>
    <font>
      <b/>
      <sz val="9"/>
      <color rgb="FF000000"/>
      <name val="Arial"/>
      <family val="2"/>
    </font>
    <font>
      <i/>
      <u/>
      <sz val="10"/>
      <color rgb="FF000000"/>
      <name val="Arial"/>
      <family val="2"/>
    </font>
    <font>
      <b/>
      <sz val="16"/>
      <name val="Arial"/>
      <family val="2"/>
    </font>
  </fonts>
  <fills count="22">
    <fill>
      <patternFill patternType="none"/>
    </fill>
    <fill>
      <patternFill patternType="gray125"/>
    </fill>
    <fill>
      <patternFill patternType="solid">
        <fgColor indexed="43"/>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lightUp">
        <bgColor theme="2" tint="-9.9978637043366805E-2"/>
      </patternFill>
    </fill>
  </fills>
  <borders count="83">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9"/>
      </right>
      <top style="medium">
        <color indexed="64"/>
      </top>
      <bottom style="medium">
        <color indexed="64"/>
      </bottom>
      <diagonal/>
    </border>
    <border>
      <left style="medium">
        <color indexed="9"/>
      </left>
      <right style="medium">
        <color indexed="9"/>
      </right>
      <top style="medium">
        <color indexed="64"/>
      </top>
      <bottom style="medium">
        <color indexed="64"/>
      </bottom>
      <diagonal/>
    </border>
    <border>
      <left style="medium">
        <color indexed="9"/>
      </left>
      <right style="medium">
        <color indexed="9"/>
      </right>
      <top/>
      <bottom style="medium">
        <color indexed="64"/>
      </bottom>
      <diagonal/>
    </border>
    <border>
      <left style="medium">
        <color indexed="64"/>
      </left>
      <right style="medium">
        <color indexed="9"/>
      </right>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thin">
        <color auto="1"/>
      </left>
      <right/>
      <top style="thin">
        <color auto="1"/>
      </top>
      <bottom style="thin">
        <color auto="1"/>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9"/>
      </right>
      <top style="medium">
        <color indexed="64"/>
      </top>
      <bottom/>
      <diagonal/>
    </border>
    <border>
      <left style="medium">
        <color indexed="9"/>
      </left>
      <right style="medium">
        <color indexed="9"/>
      </right>
      <top style="medium">
        <color indexed="64"/>
      </top>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medium">
        <color auto="1"/>
      </left>
      <right/>
      <top/>
      <bottom style="medium">
        <color auto="1"/>
      </bottom>
      <diagonal/>
    </border>
    <border>
      <left style="medium">
        <color indexed="64"/>
      </left>
      <right/>
      <top/>
      <bottom style="thin">
        <color indexed="64"/>
      </bottom>
      <diagonal/>
    </border>
    <border>
      <left style="medium">
        <color indexed="9"/>
      </left>
      <right/>
      <top style="medium">
        <color indexed="64"/>
      </top>
      <bottom style="medium">
        <color indexed="64"/>
      </bottom>
      <diagonal/>
    </border>
    <border>
      <left/>
      <right/>
      <top style="medium">
        <color auto="1"/>
      </top>
      <bottom style="medium">
        <color auto="1"/>
      </bottom>
      <diagonal/>
    </border>
    <border>
      <left style="thin">
        <color indexed="64"/>
      </left>
      <right style="thin">
        <color indexed="64"/>
      </right>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auto="1"/>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auto="1"/>
      </bottom>
      <diagonal/>
    </border>
    <border>
      <left style="medium">
        <color indexed="64"/>
      </left>
      <right/>
      <top style="thin">
        <color indexed="64"/>
      </top>
      <bottom/>
      <diagonal/>
    </border>
  </borders>
  <cellStyleXfs count="2">
    <xf numFmtId="0" fontId="0" fillId="0" borderId="0"/>
    <xf numFmtId="43" fontId="1" fillId="0" borderId="0" applyFont="0" applyFill="0" applyBorder="0" applyAlignment="0" applyProtection="0"/>
  </cellStyleXfs>
  <cellXfs count="553">
    <xf numFmtId="0" fontId="0" fillId="0" borderId="0" xfId="0"/>
    <xf numFmtId="0" fontId="5" fillId="0" borderId="0" xfId="0" applyFont="1" applyAlignment="1" applyProtection="1">
      <alignment horizontal="right"/>
    </xf>
    <xf numFmtId="0" fontId="14" fillId="0" borderId="0" xfId="0" applyFont="1" applyAlignment="1" applyProtection="1">
      <alignment horizontal="right"/>
    </xf>
    <xf numFmtId="0" fontId="5" fillId="0" borderId="0" xfId="0" applyFont="1" applyProtection="1"/>
    <xf numFmtId="0" fontId="14" fillId="0" borderId="0" xfId="0" applyFont="1" applyProtection="1"/>
    <xf numFmtId="0" fontId="15" fillId="0" borderId="0" xfId="0" applyFont="1" applyAlignment="1" applyProtection="1">
      <alignment horizontal="center"/>
    </xf>
    <xf numFmtId="0" fontId="5" fillId="0" borderId="0" xfId="0" applyFont="1" applyBorder="1" applyProtection="1"/>
    <xf numFmtId="43" fontId="14" fillId="0" borderId="0" xfId="1" applyFont="1" applyBorder="1" applyAlignment="1" applyProtection="1">
      <alignment horizontal="center"/>
    </xf>
    <xf numFmtId="0" fontId="14" fillId="0" borderId="0" xfId="0" applyFont="1" applyAlignment="1" applyProtection="1">
      <alignment horizontal="left" wrapText="1"/>
    </xf>
    <xf numFmtId="0" fontId="9" fillId="0" borderId="0" xfId="0" applyFont="1" applyProtection="1"/>
    <xf numFmtId="0" fontId="14" fillId="0" borderId="10" xfId="0" applyFont="1" applyBorder="1" applyAlignment="1" applyProtection="1">
      <alignment vertical="top" wrapText="1"/>
    </xf>
    <xf numFmtId="0" fontId="14" fillId="0" borderId="0" xfId="0" applyFont="1" applyBorder="1" applyAlignment="1" applyProtection="1">
      <alignment horizontal="left" wrapText="1"/>
    </xf>
    <xf numFmtId="0" fontId="14" fillId="0" borderId="0" xfId="0" applyFont="1" applyBorder="1" applyAlignment="1" applyProtection="1">
      <alignment vertical="top" wrapText="1"/>
    </xf>
    <xf numFmtId="0" fontId="14" fillId="0" borderId="0" xfId="0" applyFont="1" applyBorder="1" applyAlignment="1" applyProtection="1">
      <alignment horizontal="left" vertical="top" wrapText="1" readingOrder="1"/>
    </xf>
    <xf numFmtId="0" fontId="1" fillId="5" borderId="0" xfId="0" applyFont="1" applyFill="1" applyProtection="1"/>
    <xf numFmtId="0" fontId="5" fillId="5" borderId="0" xfId="0" applyFont="1" applyFill="1" applyProtection="1"/>
    <xf numFmtId="0" fontId="14" fillId="5" borderId="0" xfId="0" applyFont="1" applyFill="1" applyProtection="1"/>
    <xf numFmtId="0" fontId="14" fillId="0" borderId="0" xfId="0" applyFont="1" applyFill="1" applyProtection="1"/>
    <xf numFmtId="0" fontId="11" fillId="0" borderId="0" xfId="0" applyFont="1" applyBorder="1" applyAlignment="1" applyProtection="1">
      <alignment horizontal="left" vertical="top" wrapText="1" readingOrder="1"/>
    </xf>
    <xf numFmtId="0" fontId="9" fillId="0" borderId="0" xfId="0" applyFont="1" applyBorder="1" applyAlignment="1" applyProtection="1">
      <alignment horizontal="right" vertical="top" wrapText="1" readingOrder="1"/>
    </xf>
    <xf numFmtId="0" fontId="11" fillId="0" borderId="0" xfId="0" applyFont="1" applyAlignment="1" applyProtection="1">
      <alignment vertical="top"/>
    </xf>
    <xf numFmtId="0" fontId="11" fillId="0" borderId="0" xfId="0" applyFont="1" applyBorder="1" applyAlignment="1" applyProtection="1">
      <alignment vertical="top"/>
    </xf>
    <xf numFmtId="43" fontId="2" fillId="0" borderId="0" xfId="1" applyFont="1" applyBorder="1" applyAlignment="1" applyProtection="1">
      <alignment horizontal="center"/>
    </xf>
    <xf numFmtId="0" fontId="17" fillId="0" borderId="0" xfId="0" applyFont="1" applyAlignment="1" applyProtection="1">
      <alignment horizontal="left"/>
    </xf>
    <xf numFmtId="0" fontId="1" fillId="5" borderId="0" xfId="0" applyFont="1" applyFill="1" applyAlignment="1" applyProtection="1">
      <alignment horizontal="center"/>
    </xf>
    <xf numFmtId="0" fontId="1" fillId="0" borderId="0" xfId="0" applyFont="1" applyProtection="1"/>
    <xf numFmtId="0" fontId="0" fillId="0" borderId="8" xfId="0" applyBorder="1"/>
    <xf numFmtId="0" fontId="0" fillId="0" borderId="0" xfId="0" applyBorder="1"/>
    <xf numFmtId="0" fontId="9" fillId="0" borderId="0" xfId="0" applyFont="1" applyBorder="1" applyAlignment="1" applyProtection="1">
      <alignment horizontal="left" vertical="top" wrapText="1"/>
    </xf>
    <xf numFmtId="0" fontId="1" fillId="5" borderId="0" xfId="0" applyFont="1" applyFill="1" applyAlignment="1" applyProtection="1">
      <alignment wrapText="1"/>
    </xf>
    <xf numFmtId="0" fontId="5" fillId="0" borderId="0" xfId="0" applyFont="1" applyAlignment="1" applyProtection="1">
      <alignment wrapText="1"/>
    </xf>
    <xf numFmtId="0" fontId="9" fillId="0" borderId="36" xfId="0" applyFont="1" applyBorder="1" applyAlignment="1" applyProtection="1">
      <alignment horizontal="center" wrapText="1"/>
    </xf>
    <xf numFmtId="0" fontId="1" fillId="0" borderId="36" xfId="0" applyFont="1" applyBorder="1" applyAlignment="1" applyProtection="1">
      <alignment horizontal="center" wrapText="1"/>
    </xf>
    <xf numFmtId="0" fontId="24" fillId="0" borderId="0" xfId="0" applyFont="1" applyProtection="1"/>
    <xf numFmtId="0" fontId="1" fillId="5" borderId="0" xfId="0" applyFont="1" applyFill="1" applyAlignment="1" applyProtection="1">
      <alignment vertical="center"/>
    </xf>
    <xf numFmtId="0" fontId="5" fillId="0" borderId="0" xfId="0" applyFont="1" applyAlignment="1" applyProtection="1">
      <alignment vertical="center"/>
    </xf>
    <xf numFmtId="0" fontId="11" fillId="9" borderId="6" xfId="0" applyFont="1" applyFill="1" applyBorder="1" applyAlignment="1" applyProtection="1">
      <alignment horizontal="center" vertical="top" wrapText="1"/>
    </xf>
    <xf numFmtId="0" fontId="9" fillId="6" borderId="36" xfId="0" applyFont="1" applyFill="1" applyBorder="1" applyAlignment="1" applyProtection="1">
      <alignment horizontal="center" vertical="top" wrapText="1"/>
    </xf>
    <xf numFmtId="0" fontId="1" fillId="0" borderId="36" xfId="0" applyFont="1" applyBorder="1" applyAlignment="1">
      <alignment horizontal="center" vertical="top" wrapText="1"/>
    </xf>
    <xf numFmtId="0" fontId="11" fillId="12" borderId="0" xfId="0" applyFont="1" applyFill="1" applyAlignment="1" applyProtection="1">
      <alignment horizontal="left"/>
    </xf>
    <xf numFmtId="0" fontId="1" fillId="5" borderId="0" xfId="0" applyFont="1" applyFill="1" applyAlignment="1" applyProtection="1"/>
    <xf numFmtId="0" fontId="5" fillId="0" borderId="0" xfId="0" applyFont="1" applyAlignment="1" applyProtection="1"/>
    <xf numFmtId="0" fontId="28" fillId="0" borderId="0" xfId="0" applyFont="1" applyFill="1" applyAlignment="1" applyProtection="1">
      <alignment horizontal="left"/>
    </xf>
    <xf numFmtId="0" fontId="19" fillId="5" borderId="0" xfId="0" applyFont="1" applyFill="1" applyAlignment="1" applyProtection="1"/>
    <xf numFmtId="0" fontId="19" fillId="0" borderId="0" xfId="0" applyFont="1" applyAlignment="1" applyProtection="1"/>
    <xf numFmtId="0" fontId="24" fillId="5" borderId="0" xfId="0" applyFont="1" applyFill="1" applyProtection="1"/>
    <xf numFmtId="0" fontId="9" fillId="4" borderId="10" xfId="0" applyFont="1" applyFill="1" applyBorder="1" applyAlignment="1" applyProtection="1">
      <alignment horizontal="left"/>
    </xf>
    <xf numFmtId="0" fontId="9" fillId="4" borderId="0" xfId="0" applyFont="1" applyFill="1" applyBorder="1" applyAlignment="1" applyProtection="1">
      <alignment horizontal="left"/>
    </xf>
    <xf numFmtId="0" fontId="9" fillId="4" borderId="11" xfId="0" applyFont="1" applyFill="1" applyBorder="1" applyAlignment="1" applyProtection="1">
      <alignment horizontal="left"/>
    </xf>
    <xf numFmtId="0" fontId="9" fillId="4" borderId="3" xfId="0" applyFont="1" applyFill="1" applyBorder="1" applyAlignment="1" applyProtection="1">
      <alignment horizontal="left"/>
    </xf>
    <xf numFmtId="0" fontId="9" fillId="4" borderId="4" xfId="0" applyFont="1" applyFill="1" applyBorder="1" applyAlignment="1" applyProtection="1">
      <alignment horizontal="left"/>
    </xf>
    <xf numFmtId="0" fontId="9" fillId="4" borderId="5" xfId="0" applyFont="1" applyFill="1" applyBorder="1" applyAlignment="1" applyProtection="1">
      <alignment horizontal="left"/>
    </xf>
    <xf numFmtId="0" fontId="14" fillId="10" borderId="0" xfId="0" applyFont="1" applyFill="1" applyProtection="1"/>
    <xf numFmtId="0" fontId="9" fillId="0" borderId="6" xfId="0" applyFont="1" applyBorder="1" applyAlignment="1" applyProtection="1">
      <alignment horizontal="center" vertical="center" wrapText="1"/>
    </xf>
    <xf numFmtId="0" fontId="11" fillId="9" borderId="36" xfId="0" applyFont="1" applyFill="1" applyBorder="1" applyAlignment="1" applyProtection="1">
      <alignment horizontal="center" vertical="top" wrapText="1"/>
    </xf>
    <xf numFmtId="0" fontId="11" fillId="9" borderId="36" xfId="0" applyFont="1" applyFill="1" applyBorder="1" applyAlignment="1" applyProtection="1">
      <alignment horizontal="center" vertical="center"/>
    </xf>
    <xf numFmtId="0" fontId="8" fillId="9" borderId="36" xfId="0" applyFont="1" applyFill="1" applyBorder="1" applyAlignment="1" applyProtection="1">
      <alignment horizontal="center" vertical="top"/>
    </xf>
    <xf numFmtId="0" fontId="23" fillId="0" borderId="6" xfId="0" applyFont="1" applyBorder="1" applyAlignment="1" applyProtection="1">
      <alignment horizontal="center"/>
    </xf>
    <xf numFmtId="0" fontId="23" fillId="0" borderId="36" xfId="0" applyFont="1" applyBorder="1" applyAlignment="1" applyProtection="1">
      <alignment horizontal="center"/>
    </xf>
    <xf numFmtId="0" fontId="33" fillId="0" borderId="36" xfId="0" applyFont="1" applyBorder="1" applyAlignment="1" applyProtection="1">
      <alignment horizontal="center"/>
    </xf>
    <xf numFmtId="0" fontId="14" fillId="0" borderId="0" xfId="0" applyFont="1" applyBorder="1" applyAlignment="1" applyProtection="1">
      <alignment horizontal="left" wrapText="1" readingOrder="1"/>
    </xf>
    <xf numFmtId="0" fontId="15" fillId="12" borderId="0" xfId="0" applyFont="1" applyFill="1" applyAlignment="1" applyProtection="1">
      <alignment horizontal="left"/>
    </xf>
    <xf numFmtId="0" fontId="14" fillId="12" borderId="0" xfId="0" applyFont="1" applyFill="1" applyProtection="1"/>
    <xf numFmtId="0" fontId="14" fillId="13" borderId="0" xfId="0" applyFont="1" applyFill="1" applyAlignment="1" applyProtection="1">
      <alignment horizontal="left" wrapText="1"/>
    </xf>
    <xf numFmtId="0" fontId="14" fillId="10" borderId="0" xfId="0" applyFont="1" applyFill="1" applyAlignment="1" applyProtection="1">
      <alignment horizontal="left" wrapText="1"/>
    </xf>
    <xf numFmtId="0" fontId="11" fillId="9" borderId="2" xfId="0" applyFont="1" applyFill="1" applyBorder="1" applyAlignment="1" applyProtection="1">
      <alignment horizontal="center" vertical="top" wrapText="1"/>
    </xf>
    <xf numFmtId="0" fontId="4" fillId="0" borderId="37" xfId="0" applyFont="1" applyBorder="1" applyAlignment="1">
      <alignment horizontal="center" vertical="center" wrapText="1"/>
    </xf>
    <xf numFmtId="7" fontId="21" fillId="0" borderId="37" xfId="0" applyNumberFormat="1" applyFont="1" applyFill="1" applyBorder="1" applyAlignment="1" applyProtection="1">
      <alignment horizontal="center" wrapText="1"/>
    </xf>
    <xf numFmtId="0" fontId="14" fillId="0" borderId="0" xfId="0" applyFont="1" applyFill="1" applyAlignment="1" applyProtection="1"/>
    <xf numFmtId="0" fontId="8" fillId="7" borderId="36" xfId="0" applyFont="1" applyFill="1" applyBorder="1" applyAlignment="1" applyProtection="1">
      <alignment horizontal="center" vertical="top"/>
    </xf>
    <xf numFmtId="0" fontId="1" fillId="0" borderId="0" xfId="0" applyFont="1" applyAlignment="1" applyProtection="1">
      <alignment horizontal="center"/>
    </xf>
    <xf numFmtId="5" fontId="4" fillId="11" borderId="37" xfId="0" applyNumberFormat="1" applyFont="1" applyFill="1" applyBorder="1" applyAlignment="1" applyProtection="1">
      <alignment horizontal="center" vertical="center" wrapText="1"/>
      <protection locked="0"/>
    </xf>
    <xf numFmtId="3" fontId="0" fillId="11" borderId="36" xfId="0" applyNumberFormat="1" applyFill="1" applyBorder="1" applyAlignment="1" applyProtection="1">
      <alignment horizontal="center" vertical="center" wrapText="1"/>
      <protection locked="0"/>
    </xf>
    <xf numFmtId="3" fontId="9" fillId="11" borderId="6" xfId="0" applyNumberFormat="1" applyFont="1" applyFill="1" applyBorder="1" applyAlignment="1" applyProtection="1">
      <alignment horizontal="center" vertical="center"/>
      <protection locked="0"/>
    </xf>
    <xf numFmtId="3" fontId="1" fillId="11" borderId="36" xfId="0" applyNumberFormat="1" applyFont="1" applyFill="1" applyBorder="1" applyAlignment="1" applyProtection="1">
      <alignment horizontal="center" vertical="center" wrapText="1"/>
      <protection locked="0"/>
    </xf>
    <xf numFmtId="2" fontId="3" fillId="14" borderId="36" xfId="0" applyNumberFormat="1" applyFont="1" applyFill="1" applyBorder="1" applyAlignment="1">
      <alignment horizontal="center" vertical="center"/>
    </xf>
    <xf numFmtId="2" fontId="3" fillId="15" borderId="36" xfId="0" applyNumberFormat="1" applyFont="1" applyFill="1" applyBorder="1" applyAlignment="1">
      <alignment horizontal="center" vertical="center"/>
    </xf>
    <xf numFmtId="2" fontId="3" fillId="14" borderId="20" xfId="0" applyNumberFormat="1" applyFont="1" applyFill="1" applyBorder="1" applyAlignment="1">
      <alignment horizontal="center" vertical="center"/>
    </xf>
    <xf numFmtId="43" fontId="33" fillId="0" borderId="36" xfId="1" applyFont="1" applyBorder="1" applyAlignment="1" applyProtection="1">
      <alignment horizontal="center"/>
    </xf>
    <xf numFmtId="0" fontId="5" fillId="0" borderId="36" xfId="0" applyFont="1" applyBorder="1" applyAlignment="1" applyProtection="1">
      <alignment horizontal="center" wrapText="1"/>
    </xf>
    <xf numFmtId="0" fontId="9" fillId="0" borderId="9" xfId="0" applyFont="1" applyBorder="1" applyAlignment="1" applyProtection="1">
      <alignment horizontal="left" vertical="top" wrapText="1"/>
    </xf>
    <xf numFmtId="0" fontId="9" fillId="0" borderId="6" xfId="0" applyFont="1" applyBorder="1" applyAlignment="1" applyProtection="1">
      <alignment horizontal="center" vertical="top" wrapText="1"/>
    </xf>
    <xf numFmtId="0" fontId="22" fillId="0" borderId="20" xfId="0" applyFont="1" applyBorder="1" applyAlignment="1" applyProtection="1">
      <alignment horizontal="center" vertical="top" wrapText="1"/>
    </xf>
    <xf numFmtId="7" fontId="0" fillId="9" borderId="37" xfId="0" applyNumberFormat="1" applyFill="1" applyBorder="1" applyAlignment="1">
      <alignment horizontal="center" vertical="center" wrapText="1"/>
    </xf>
    <xf numFmtId="0" fontId="8" fillId="17" borderId="21" xfId="0" applyFont="1" applyFill="1" applyBorder="1"/>
    <xf numFmtId="0" fontId="8" fillId="17" borderId="22" xfId="0" applyFont="1" applyFill="1" applyBorder="1"/>
    <xf numFmtId="0" fontId="8" fillId="17" borderId="22" xfId="0" applyFont="1" applyFill="1" applyBorder="1" applyAlignment="1">
      <alignment horizontal="right"/>
    </xf>
    <xf numFmtId="0" fontId="8" fillId="17" borderId="46" xfId="0" applyFont="1" applyFill="1" applyBorder="1"/>
    <xf numFmtId="0" fontId="8" fillId="14" borderId="21" xfId="0" applyFont="1" applyFill="1" applyBorder="1"/>
    <xf numFmtId="0" fontId="8" fillId="14" borderId="22" xfId="0" applyFont="1" applyFill="1" applyBorder="1"/>
    <xf numFmtId="0" fontId="8" fillId="14" borderId="22" xfId="0" applyFont="1" applyFill="1" applyBorder="1" applyAlignment="1">
      <alignment horizontal="right"/>
    </xf>
    <xf numFmtId="0" fontId="8" fillId="14" borderId="22" xfId="0" applyFont="1" applyFill="1" applyBorder="1" applyAlignment="1">
      <alignment wrapText="1"/>
    </xf>
    <xf numFmtId="0" fontId="8" fillId="14" borderId="46" xfId="0" applyFont="1" applyFill="1" applyBorder="1"/>
    <xf numFmtId="0" fontId="1" fillId="0" borderId="28" xfId="0" applyFont="1" applyBorder="1"/>
    <xf numFmtId="0" fontId="0" fillId="11" borderId="37" xfId="0" applyFill="1" applyBorder="1"/>
    <xf numFmtId="0" fontId="0" fillId="0" borderId="37" xfId="0" applyBorder="1"/>
    <xf numFmtId="0" fontId="0" fillId="0" borderId="47" xfId="0" applyBorder="1"/>
    <xf numFmtId="0" fontId="1" fillId="0" borderId="48" xfId="0" applyFont="1" applyBorder="1"/>
    <xf numFmtId="0" fontId="1" fillId="0" borderId="48" xfId="0" applyFont="1" applyFill="1" applyBorder="1"/>
    <xf numFmtId="0" fontId="0" fillId="0" borderId="48" xfId="0" applyBorder="1"/>
    <xf numFmtId="0" fontId="1" fillId="0" borderId="49" xfId="0" applyFont="1" applyBorder="1"/>
    <xf numFmtId="0" fontId="0" fillId="0" borderId="50" xfId="0" applyBorder="1"/>
    <xf numFmtId="0" fontId="0" fillId="0" borderId="51" xfId="0" applyBorder="1"/>
    <xf numFmtId="0" fontId="8" fillId="14" borderId="21" xfId="0" applyFont="1" applyFill="1" applyBorder="1" applyAlignment="1">
      <alignment wrapText="1"/>
    </xf>
    <xf numFmtId="0" fontId="8" fillId="14" borderId="22" xfId="0" applyFont="1" applyFill="1" applyBorder="1" applyAlignment="1">
      <alignment horizontal="right" wrapText="1"/>
    </xf>
    <xf numFmtId="0" fontId="8" fillId="14" borderId="22" xfId="0" applyFont="1" applyFill="1" applyBorder="1" applyAlignment="1">
      <alignment horizontal="center" wrapText="1"/>
    </xf>
    <xf numFmtId="0" fontId="8" fillId="14" borderId="46" xfId="0" applyFont="1" applyFill="1" applyBorder="1" applyAlignment="1">
      <alignment wrapText="1"/>
    </xf>
    <xf numFmtId="0" fontId="8" fillId="0" borderId="0" xfId="0" applyFont="1" applyAlignment="1">
      <alignment wrapText="1"/>
    </xf>
    <xf numFmtId="0" fontId="1" fillId="0" borderId="37" xfId="0" applyFont="1" applyBorder="1"/>
    <xf numFmtId="0" fontId="0" fillId="0" borderId="37" xfId="0" applyFill="1" applyBorder="1"/>
    <xf numFmtId="0" fontId="1" fillId="0" borderId="49" xfId="0" applyFont="1" applyFill="1" applyBorder="1" applyAlignment="1">
      <alignment horizontal="right"/>
    </xf>
    <xf numFmtId="0" fontId="0" fillId="11" borderId="50" xfId="0" applyFill="1" applyBorder="1"/>
    <xf numFmtId="0" fontId="8" fillId="14" borderId="46" xfId="0" applyFont="1" applyFill="1" applyBorder="1" applyAlignment="1">
      <alignment horizontal="center" wrapText="1"/>
    </xf>
    <xf numFmtId="0" fontId="8" fillId="0" borderId="0" xfId="0" applyFont="1"/>
    <xf numFmtId="0" fontId="0" fillId="11" borderId="47" xfId="0" applyFill="1" applyBorder="1"/>
    <xf numFmtId="0" fontId="8" fillId="0" borderId="49" xfId="0" applyFont="1" applyBorder="1" applyAlignment="1">
      <alignment horizontal="center"/>
    </xf>
    <xf numFmtId="0" fontId="8" fillId="0" borderId="49" xfId="0" applyFont="1" applyFill="1" applyBorder="1" applyAlignment="1">
      <alignment horizontal="center"/>
    </xf>
    <xf numFmtId="0" fontId="0" fillId="0" borderId="50" xfId="0" applyFill="1" applyBorder="1"/>
    <xf numFmtId="0" fontId="0" fillId="0" borderId="3" xfId="0" applyBorder="1"/>
    <xf numFmtId="0" fontId="0" fillId="0" borderId="4" xfId="0" applyBorder="1"/>
    <xf numFmtId="0" fontId="0" fillId="0" borderId="5" xfId="0" applyBorder="1"/>
    <xf numFmtId="0" fontId="0" fillId="0" borderId="40" xfId="0" applyBorder="1"/>
    <xf numFmtId="0" fontId="0" fillId="0" borderId="54" xfId="0" applyBorder="1"/>
    <xf numFmtId="39" fontId="0" fillId="0" borderId="37" xfId="0" applyNumberFormat="1" applyBorder="1"/>
    <xf numFmtId="0" fontId="0" fillId="0" borderId="11" xfId="0" applyBorder="1"/>
    <xf numFmtId="0" fontId="0" fillId="0" borderId="10" xfId="0" applyBorder="1"/>
    <xf numFmtId="0" fontId="0" fillId="0" borderId="39" xfId="0" applyBorder="1"/>
    <xf numFmtId="0" fontId="0" fillId="0" borderId="7" xfId="0" applyBorder="1"/>
    <xf numFmtId="0" fontId="13" fillId="0" borderId="36" xfId="0" applyFont="1" applyFill="1" applyBorder="1" applyProtection="1"/>
    <xf numFmtId="0" fontId="1" fillId="16" borderId="6" xfId="0" applyFont="1" applyFill="1" applyBorder="1" applyProtection="1"/>
    <xf numFmtId="0" fontId="13" fillId="14" borderId="36" xfId="0" applyFont="1" applyFill="1" applyBorder="1" applyAlignment="1" applyProtection="1">
      <alignment horizontal="left" vertical="center" wrapText="1"/>
    </xf>
    <xf numFmtId="4" fontId="5" fillId="0" borderId="36" xfId="0" applyNumberFormat="1" applyFont="1" applyFill="1" applyBorder="1" applyAlignment="1" applyProtection="1">
      <alignment horizontal="center" vertical="center" wrapText="1"/>
    </xf>
    <xf numFmtId="4" fontId="9" fillId="0" borderId="11" xfId="0" applyNumberFormat="1" applyFont="1" applyBorder="1" applyAlignment="1" applyProtection="1">
      <alignment horizontal="center" vertical="center" wrapText="1"/>
    </xf>
    <xf numFmtId="164" fontId="5" fillId="0" borderId="6" xfId="0" applyNumberFormat="1" applyFont="1" applyBorder="1" applyAlignment="1" applyProtection="1">
      <alignment horizontal="center" vertical="center"/>
    </xf>
    <xf numFmtId="0" fontId="20" fillId="0" borderId="20" xfId="0" applyFont="1" applyBorder="1" applyAlignment="1" applyProtection="1">
      <alignment horizontal="center" vertical="top" wrapText="1"/>
    </xf>
    <xf numFmtId="0" fontId="13" fillId="16" borderId="20" xfId="0" applyFont="1" applyFill="1" applyBorder="1" applyAlignment="1" applyProtection="1">
      <alignment horizontal="left" vertical="center" wrapText="1"/>
    </xf>
    <xf numFmtId="0" fontId="9" fillId="0" borderId="16" xfId="0" applyFont="1" applyBorder="1" applyAlignment="1" applyProtection="1">
      <alignment horizontal="left" vertical="top" wrapText="1"/>
    </xf>
    <xf numFmtId="0" fontId="1" fillId="0" borderId="59" xfId="0" applyFont="1" applyBorder="1"/>
    <xf numFmtId="0" fontId="1" fillId="0" borderId="8" xfId="0" applyFont="1" applyBorder="1"/>
    <xf numFmtId="0" fontId="8" fillId="0" borderId="8" xfId="0" applyFont="1" applyBorder="1"/>
    <xf numFmtId="10" fontId="0" fillId="0" borderId="8" xfId="0" applyNumberFormat="1" applyBorder="1"/>
    <xf numFmtId="0" fontId="8" fillId="0" borderId="8" xfId="0" applyFont="1" applyBorder="1" applyAlignment="1">
      <alignment horizontal="center"/>
    </xf>
    <xf numFmtId="0" fontId="11" fillId="9" borderId="20" xfId="0" applyFont="1" applyFill="1" applyBorder="1" applyAlignment="1" applyProtection="1">
      <alignment horizontal="center" vertical="top" wrapText="1"/>
    </xf>
    <xf numFmtId="0" fontId="9" fillId="0" borderId="37" xfId="0" applyFont="1" applyBorder="1" applyAlignment="1" applyProtection="1">
      <alignment horizontal="left" vertical="center" wrapText="1" readingOrder="1"/>
    </xf>
    <xf numFmtId="2" fontId="11" fillId="6" borderId="37" xfId="0" applyNumberFormat="1" applyFont="1" applyFill="1" applyBorder="1" applyAlignment="1" applyProtection="1">
      <alignment horizontal="center" vertical="center" wrapText="1" readingOrder="1"/>
    </xf>
    <xf numFmtId="0" fontId="0" fillId="18" borderId="62" xfId="0" applyFill="1" applyBorder="1" applyProtection="1"/>
    <xf numFmtId="0" fontId="8" fillId="14" borderId="22" xfId="0" applyFont="1" applyFill="1" applyBorder="1" applyAlignment="1">
      <alignment wrapText="1" shrinkToFit="1"/>
    </xf>
    <xf numFmtId="0" fontId="0" fillId="6" borderId="37" xfId="0" applyFill="1" applyBorder="1"/>
    <xf numFmtId="0" fontId="8" fillId="0" borderId="0" xfId="0" applyFont="1" applyAlignment="1" applyProtection="1">
      <alignment horizontal="right"/>
    </xf>
    <xf numFmtId="0" fontId="9" fillId="0" borderId="10" xfId="0" applyFont="1" applyBorder="1" applyAlignment="1" applyProtection="1">
      <alignment horizontal="right" wrapText="1"/>
    </xf>
    <xf numFmtId="0" fontId="39" fillId="0" borderId="17" xfId="0" applyFont="1" applyBorder="1" applyAlignment="1" applyProtection="1">
      <alignment horizontal="right" wrapText="1"/>
    </xf>
    <xf numFmtId="0" fontId="1" fillId="0" borderId="57" xfId="0" applyFont="1" applyBorder="1" applyProtection="1"/>
    <xf numFmtId="39" fontId="3" fillId="14" borderId="36" xfId="1" applyNumberFormat="1" applyFont="1" applyFill="1" applyBorder="1" applyAlignment="1" applyProtection="1">
      <alignment horizontal="center" vertical="center"/>
    </xf>
    <xf numFmtId="0" fontId="11" fillId="12" borderId="0" xfId="0" applyFont="1" applyFill="1" applyAlignment="1" applyProtection="1">
      <alignment horizontal="left"/>
    </xf>
    <xf numFmtId="0" fontId="13" fillId="0" borderId="0" xfId="0" applyFont="1" applyBorder="1" applyAlignment="1" applyProtection="1">
      <alignment horizontal="left" vertical="top"/>
    </xf>
    <xf numFmtId="0" fontId="0" fillId="0" borderId="0" xfId="0" applyBorder="1" applyAlignment="1">
      <alignment vertical="center"/>
    </xf>
    <xf numFmtId="2" fontId="0" fillId="0" borderId="0" xfId="0" applyNumberFormat="1" applyBorder="1" applyAlignment="1">
      <alignment vertical="center"/>
    </xf>
    <xf numFmtId="0" fontId="0" fillId="0" borderId="0" xfId="0" applyBorder="1" applyAlignment="1">
      <alignment horizontal="center" vertical="center"/>
    </xf>
    <xf numFmtId="0" fontId="13" fillId="15" borderId="20" xfId="0" applyFont="1" applyFill="1" applyBorder="1" applyAlignment="1" applyProtection="1">
      <alignment horizontal="left" vertical="center" wrapText="1"/>
    </xf>
    <xf numFmtId="0" fontId="13" fillId="20" borderId="7" xfId="0" applyFont="1" applyFill="1" applyBorder="1" applyAlignment="1" applyProtection="1">
      <alignment horizontal="left" vertical="top" wrapText="1"/>
    </xf>
    <xf numFmtId="0" fontId="1" fillId="5" borderId="0" xfId="0" applyFont="1" applyFill="1" applyBorder="1" applyProtection="1"/>
    <xf numFmtId="0" fontId="11" fillId="5" borderId="0" xfId="0" applyFont="1" applyFill="1" applyAlignment="1" applyProtection="1">
      <alignment horizontal="left"/>
    </xf>
    <xf numFmtId="0" fontId="11" fillId="5" borderId="0" xfId="0" applyFont="1" applyFill="1" applyBorder="1" applyAlignment="1" applyProtection="1">
      <alignment horizontal="left"/>
    </xf>
    <xf numFmtId="0" fontId="5" fillId="5" borderId="0" xfId="0" applyFont="1" applyFill="1" applyBorder="1" applyProtection="1"/>
    <xf numFmtId="0" fontId="0" fillId="0" borderId="0" xfId="0" applyFill="1" applyBorder="1" applyAlignment="1">
      <alignment horizontal="left"/>
    </xf>
    <xf numFmtId="0" fontId="11" fillId="0" borderId="4" xfId="0" applyNumberFormat="1" applyFont="1" applyBorder="1" applyAlignment="1" applyProtection="1">
      <alignment horizontal="left" vertical="top" wrapText="1" readingOrder="1"/>
    </xf>
    <xf numFmtId="0" fontId="9" fillId="0" borderId="8" xfId="0" applyFont="1" applyBorder="1" applyAlignment="1" applyProtection="1">
      <alignment horizontal="left" vertical="top" wrapText="1"/>
    </xf>
    <xf numFmtId="0" fontId="9" fillId="0" borderId="44" xfId="0" applyFont="1" applyBorder="1" applyAlignment="1" applyProtection="1">
      <alignment horizontal="left" vertical="top" wrapText="1"/>
    </xf>
    <xf numFmtId="0" fontId="9" fillId="0" borderId="39" xfId="0" applyFont="1" applyBorder="1" applyAlignment="1" applyProtection="1">
      <alignment horizontal="left" vertical="top" wrapText="1"/>
    </xf>
    <xf numFmtId="0" fontId="9" fillId="0" borderId="65" xfId="0" applyFont="1" applyBorder="1" applyAlignment="1" applyProtection="1">
      <alignment horizontal="left" vertical="top" wrapText="1"/>
    </xf>
    <xf numFmtId="0" fontId="31" fillId="0" borderId="16" xfId="0" applyFont="1" applyBorder="1" applyProtection="1"/>
    <xf numFmtId="0" fontId="29" fillId="0" borderId="0" xfId="0" applyFont="1" applyBorder="1" applyProtection="1"/>
    <xf numFmtId="0" fontId="24" fillId="0" borderId="0" xfId="0" applyFont="1" applyBorder="1" applyProtection="1"/>
    <xf numFmtId="0" fontId="14" fillId="0" borderId="66" xfId="0" applyFont="1" applyBorder="1" applyAlignment="1" applyProtection="1">
      <alignment horizontal="left" wrapText="1"/>
    </xf>
    <xf numFmtId="0" fontId="30" fillId="0" borderId="66" xfId="0" applyFont="1" applyBorder="1" applyAlignment="1" applyProtection="1">
      <alignment horizontal="left" vertical="top" wrapText="1" readingOrder="1"/>
    </xf>
    <xf numFmtId="0" fontId="9" fillId="0" borderId="0" xfId="0" applyFont="1" applyBorder="1" applyProtection="1"/>
    <xf numFmtId="0" fontId="5" fillId="0" borderId="0" xfId="0" applyFont="1" applyBorder="1" applyAlignment="1" applyProtection="1">
      <alignment horizontal="right"/>
    </xf>
    <xf numFmtId="0" fontId="14" fillId="8" borderId="66" xfId="0" applyFont="1" applyFill="1" applyBorder="1" applyAlignment="1" applyProtection="1">
      <alignment horizontal="left" wrapText="1"/>
    </xf>
    <xf numFmtId="0" fontId="9" fillId="10" borderId="0" xfId="0" applyFont="1" applyFill="1" applyBorder="1" applyProtection="1"/>
    <xf numFmtId="0" fontId="5" fillId="10" borderId="0" xfId="0" applyFont="1" applyFill="1" applyBorder="1" applyAlignment="1" applyProtection="1">
      <alignment horizontal="right"/>
    </xf>
    <xf numFmtId="0" fontId="14" fillId="10" borderId="66" xfId="0" applyFont="1" applyFill="1" applyBorder="1" applyAlignment="1" applyProtection="1">
      <alignment horizontal="left" wrapText="1"/>
    </xf>
    <xf numFmtId="0" fontId="5" fillId="0" borderId="16" xfId="0" applyFont="1" applyBorder="1" applyProtection="1"/>
    <xf numFmtId="0" fontId="24" fillId="0" borderId="16" xfId="0" applyFont="1" applyBorder="1" applyProtection="1"/>
    <xf numFmtId="0" fontId="1" fillId="0" borderId="16" xfId="0" applyFont="1" applyBorder="1" applyProtection="1"/>
    <xf numFmtId="0" fontId="8" fillId="10" borderId="16" xfId="0" applyFont="1" applyFill="1" applyBorder="1" applyProtection="1"/>
    <xf numFmtId="0" fontId="5" fillId="10" borderId="66" xfId="0" applyFont="1" applyFill="1" applyBorder="1" applyAlignment="1" applyProtection="1">
      <alignment horizontal="right"/>
    </xf>
    <xf numFmtId="0" fontId="5" fillId="0" borderId="69" xfId="0" applyFont="1" applyBorder="1" applyAlignment="1" applyProtection="1">
      <alignment horizontal="right"/>
    </xf>
    <xf numFmtId="0" fontId="1" fillId="0" borderId="72" xfId="0" applyFont="1" applyBorder="1" applyAlignment="1" applyProtection="1">
      <alignment horizontal="center" wrapText="1"/>
    </xf>
    <xf numFmtId="0" fontId="8" fillId="9" borderId="73" xfId="0" applyFont="1" applyFill="1" applyBorder="1" applyAlignment="1" applyProtection="1">
      <alignment horizontal="center"/>
    </xf>
    <xf numFmtId="0" fontId="11" fillId="0" borderId="40" xfId="0" applyFont="1" applyBorder="1" applyAlignment="1" applyProtection="1">
      <alignment horizontal="right" vertical="center" wrapText="1"/>
    </xf>
    <xf numFmtId="0" fontId="5" fillId="0" borderId="54" xfId="0" applyFont="1" applyBorder="1" applyAlignment="1" applyProtection="1">
      <alignment horizontal="right"/>
    </xf>
    <xf numFmtId="0" fontId="11" fillId="0" borderId="71" xfId="0" applyNumberFormat="1" applyFont="1" applyBorder="1" applyAlignment="1" applyProtection="1">
      <alignment horizontal="right" vertical="top" wrapText="1" readingOrder="1"/>
    </xf>
    <xf numFmtId="0" fontId="11" fillId="0" borderId="68" xfId="0" applyNumberFormat="1" applyFont="1" applyBorder="1" applyAlignment="1" applyProtection="1">
      <alignment horizontal="left" vertical="top" wrapText="1" readingOrder="1"/>
    </xf>
    <xf numFmtId="0" fontId="0" fillId="0" borderId="6" xfId="0" applyBorder="1" applyAlignment="1">
      <alignment vertical="top" wrapText="1"/>
    </xf>
    <xf numFmtId="0" fontId="0" fillId="0" borderId="20" xfId="0" applyBorder="1" applyAlignment="1">
      <alignment vertical="top" wrapText="1"/>
    </xf>
    <xf numFmtId="0" fontId="9" fillId="0" borderId="65" xfId="0" applyFont="1" applyBorder="1" applyProtection="1"/>
    <xf numFmtId="0" fontId="5" fillId="0" borderId="69" xfId="0" applyFont="1" applyBorder="1" applyProtection="1"/>
    <xf numFmtId="0" fontId="11" fillId="0" borderId="44" xfId="0" applyFont="1" applyBorder="1" applyAlignment="1" applyProtection="1">
      <alignment horizontal="right" vertical="center"/>
    </xf>
    <xf numFmtId="0" fontId="11" fillId="0" borderId="55" xfId="0" applyFont="1" applyBorder="1" applyProtection="1"/>
    <xf numFmtId="0" fontId="5" fillId="0" borderId="56" xfId="0" applyFont="1" applyBorder="1" applyProtection="1"/>
    <xf numFmtId="0" fontId="9" fillId="0" borderId="16" xfId="0" applyFont="1" applyFill="1" applyBorder="1" applyAlignment="1" applyProtection="1">
      <alignment horizontal="left"/>
    </xf>
    <xf numFmtId="0" fontId="1" fillId="0" borderId="0" xfId="0" applyFont="1" applyFill="1" applyBorder="1" applyAlignment="1">
      <alignment horizontal="left"/>
    </xf>
    <xf numFmtId="0" fontId="10" fillId="0" borderId="66" xfId="0" applyFont="1" applyFill="1" applyBorder="1" applyAlignment="1" applyProtection="1">
      <alignment horizontal="left"/>
    </xf>
    <xf numFmtId="0" fontId="14" fillId="0" borderId="66" xfId="0" applyFont="1" applyBorder="1" applyAlignment="1" applyProtection="1">
      <alignment horizontal="left" vertical="top" wrapText="1" readingOrder="1"/>
    </xf>
    <xf numFmtId="0" fontId="11" fillId="0" borderId="16" xfId="0" applyFont="1" applyBorder="1" applyAlignment="1" applyProtection="1">
      <alignment horizontal="left" vertical="top" wrapText="1" readingOrder="1"/>
    </xf>
    <xf numFmtId="0" fontId="11" fillId="0" borderId="40" xfId="0" applyFont="1" applyBorder="1" applyAlignment="1" applyProtection="1">
      <alignment horizontal="right" vertical="center"/>
    </xf>
    <xf numFmtId="0" fontId="11" fillId="0" borderId="39" xfId="0" applyFont="1" applyBorder="1" applyProtection="1"/>
    <xf numFmtId="0" fontId="5" fillId="0" borderId="54" xfId="0" applyFont="1" applyBorder="1" applyProtection="1"/>
    <xf numFmtId="0" fontId="9" fillId="0" borderId="44" xfId="0" applyFont="1" applyBorder="1" applyAlignment="1" applyProtection="1">
      <alignment horizontal="center"/>
    </xf>
    <xf numFmtId="0" fontId="9" fillId="0" borderId="55" xfId="0" applyFont="1" applyBorder="1" applyAlignment="1" applyProtection="1">
      <alignment horizontal="center"/>
    </xf>
    <xf numFmtId="0" fontId="14" fillId="0" borderId="56" xfId="0" applyFont="1" applyBorder="1" applyAlignment="1" applyProtection="1">
      <alignment horizontal="left" vertical="top" wrapText="1" readingOrder="1"/>
    </xf>
    <xf numFmtId="0" fontId="24" fillId="0" borderId="16" xfId="0" applyFont="1" applyFill="1" applyBorder="1" applyAlignment="1" applyProtection="1">
      <alignment horizontal="left"/>
    </xf>
    <xf numFmtId="0" fontId="3" fillId="0" borderId="0" xfId="0" applyFont="1" applyFill="1" applyBorder="1" applyAlignment="1" applyProtection="1">
      <alignment horizontal="left"/>
    </xf>
    <xf numFmtId="0" fontId="14" fillId="0" borderId="58" xfId="0" applyFont="1" applyBorder="1" applyAlignment="1" applyProtection="1">
      <alignment horizontal="left" vertical="top" wrapText="1" readingOrder="1"/>
    </xf>
    <xf numFmtId="0" fontId="11" fillId="0" borderId="44" xfId="0" applyFont="1" applyFill="1" applyBorder="1" applyProtection="1"/>
    <xf numFmtId="0" fontId="9" fillId="0" borderId="55" xfId="0" applyFont="1" applyFill="1" applyBorder="1" applyProtection="1"/>
    <xf numFmtId="0" fontId="5" fillId="0" borderId="56" xfId="0" applyFont="1" applyFill="1" applyBorder="1" applyProtection="1"/>
    <xf numFmtId="0" fontId="11" fillId="0" borderId="40" xfId="0" applyFont="1" applyBorder="1" applyAlignment="1" applyProtection="1">
      <alignment horizontal="right" vertical="top" wrapText="1" readingOrder="1"/>
    </xf>
    <xf numFmtId="0" fontId="11" fillId="0" borderId="39" xfId="0" applyFont="1" applyBorder="1" applyAlignment="1" applyProtection="1">
      <alignment horizontal="left" vertical="top" wrapText="1" readingOrder="1"/>
    </xf>
    <xf numFmtId="0" fontId="11" fillId="0" borderId="54" xfId="0" applyFont="1" applyBorder="1" applyAlignment="1" applyProtection="1">
      <alignment horizontal="left" vertical="top" wrapText="1" readingOrder="1"/>
    </xf>
    <xf numFmtId="0" fontId="11" fillId="10" borderId="44" xfId="0" applyFont="1" applyFill="1" applyBorder="1" applyProtection="1"/>
    <xf numFmtId="0" fontId="9" fillId="10" borderId="55" xfId="0" applyFont="1" applyFill="1" applyBorder="1" applyProtection="1"/>
    <xf numFmtId="0" fontId="11" fillId="0" borderId="16" xfId="0" applyFont="1" applyFill="1" applyBorder="1" applyProtection="1"/>
    <xf numFmtId="0" fontId="9" fillId="0" borderId="0" xfId="0" applyFont="1" applyFill="1" applyBorder="1" applyProtection="1"/>
    <xf numFmtId="0" fontId="5" fillId="10" borderId="56" xfId="0" applyFont="1" applyFill="1" applyBorder="1" applyProtection="1"/>
    <xf numFmtId="0" fontId="5" fillId="0" borderId="66" xfId="0" applyFont="1" applyFill="1" applyBorder="1" applyProtection="1"/>
    <xf numFmtId="0" fontId="9" fillId="6" borderId="16" xfId="0" applyFont="1" applyFill="1" applyBorder="1" applyProtection="1"/>
    <xf numFmtId="0" fontId="9" fillId="6" borderId="0" xfId="0" applyFont="1" applyFill="1" applyBorder="1" applyProtection="1"/>
    <xf numFmtId="0" fontId="10" fillId="6" borderId="58" xfId="0" applyFont="1" applyFill="1" applyBorder="1" applyAlignment="1" applyProtection="1">
      <alignment horizontal="left"/>
    </xf>
    <xf numFmtId="0" fontId="14" fillId="0" borderId="66" xfId="0" applyFont="1" applyFill="1" applyBorder="1" applyProtection="1"/>
    <xf numFmtId="0" fontId="11" fillId="0" borderId="16" xfId="0" applyFont="1" applyBorder="1" applyProtection="1"/>
    <xf numFmtId="39" fontId="8" fillId="11" borderId="0" xfId="0" applyNumberFormat="1" applyFont="1" applyFill="1" applyBorder="1" applyAlignment="1" applyProtection="1">
      <alignment horizontal="left"/>
      <protection locked="0"/>
    </xf>
    <xf numFmtId="39" fontId="11" fillId="11" borderId="62" xfId="0" applyNumberFormat="1" applyFont="1" applyFill="1" applyBorder="1" applyAlignment="1" applyProtection="1">
      <alignment horizontal="left"/>
      <protection locked="0"/>
    </xf>
    <xf numFmtId="0" fontId="11" fillId="0" borderId="17" xfId="0" applyFont="1" applyBorder="1" applyProtection="1"/>
    <xf numFmtId="39" fontId="11" fillId="11" borderId="27" xfId="0" applyNumberFormat="1" applyFont="1" applyFill="1" applyBorder="1" applyAlignment="1" applyProtection="1">
      <alignment horizontal="left"/>
      <protection locked="0"/>
    </xf>
    <xf numFmtId="7" fontId="11" fillId="0" borderId="27" xfId="0" applyNumberFormat="1" applyFont="1" applyBorder="1" applyAlignment="1" applyProtection="1">
      <alignment horizontal="right"/>
    </xf>
    <xf numFmtId="39" fontId="11" fillId="11" borderId="78" xfId="0" applyNumberFormat="1" applyFont="1" applyFill="1" applyBorder="1" applyAlignment="1" applyProtection="1">
      <alignment horizontal="left"/>
      <protection locked="0"/>
    </xf>
    <xf numFmtId="0" fontId="9" fillId="0" borderId="8" xfId="0" applyFont="1" applyBorder="1" applyAlignment="1" applyProtection="1"/>
    <xf numFmtId="0" fontId="5" fillId="0" borderId="8" xfId="0" applyFont="1" applyBorder="1" applyProtection="1"/>
    <xf numFmtId="0" fontId="9" fillId="0" borderId="36" xfId="0" applyFont="1" applyBorder="1" applyAlignment="1" applyProtection="1">
      <alignment horizontal="center" vertical="center" wrapText="1"/>
    </xf>
    <xf numFmtId="0" fontId="8" fillId="9" borderId="24" xfId="0" applyFont="1" applyFill="1" applyBorder="1" applyAlignment="1" applyProtection="1">
      <alignment horizontal="center" vertical="top"/>
    </xf>
    <xf numFmtId="0" fontId="46" fillId="0" borderId="37" xfId="0" applyFont="1" applyFill="1" applyBorder="1" applyAlignment="1" applyProtection="1">
      <alignment horizontal="center" vertical="center" wrapText="1"/>
    </xf>
    <xf numFmtId="7" fontId="0" fillId="11" borderId="37" xfId="0" applyNumberFormat="1" applyFill="1" applyBorder="1" applyAlignment="1" applyProtection="1">
      <alignment horizontal="center" vertical="center" wrapText="1"/>
      <protection locked="0"/>
    </xf>
    <xf numFmtId="0" fontId="1" fillId="9" borderId="37" xfId="0" applyFont="1" applyFill="1" applyBorder="1" applyAlignment="1">
      <alignment horizontal="center" vertical="top" readingOrder="1"/>
    </xf>
    <xf numFmtId="2" fontId="3" fillId="20" borderId="20" xfId="0" applyNumberFormat="1" applyFont="1" applyFill="1" applyBorder="1" applyAlignment="1">
      <alignment horizontal="center" vertical="center"/>
    </xf>
    <xf numFmtId="0" fontId="0" fillId="21" borderId="20" xfId="0" applyFill="1" applyBorder="1" applyAlignment="1">
      <alignment horizontal="center" vertical="center"/>
    </xf>
    <xf numFmtId="2" fontId="3" fillId="15" borderId="20" xfId="1" applyNumberFormat="1" applyFont="1" applyFill="1" applyBorder="1" applyAlignment="1" applyProtection="1">
      <alignment horizontal="center" vertical="center"/>
    </xf>
    <xf numFmtId="0" fontId="38" fillId="0" borderId="57" xfId="0" applyFont="1" applyFill="1" applyBorder="1" applyProtection="1"/>
    <xf numFmtId="0" fontId="9" fillId="0" borderId="79" xfId="0" applyFont="1" applyBorder="1" applyAlignment="1" applyProtection="1">
      <alignment horizontal="center" vertical="center" wrapText="1"/>
    </xf>
    <xf numFmtId="3" fontId="1" fillId="11" borderId="79" xfId="0" applyNumberFormat="1" applyFont="1" applyFill="1" applyBorder="1" applyAlignment="1" applyProtection="1">
      <alignment horizontal="center" vertical="center" wrapText="1"/>
      <protection locked="0"/>
    </xf>
    <xf numFmtId="0" fontId="9" fillId="0" borderId="37" xfId="0" applyFont="1" applyBorder="1" applyAlignment="1" applyProtection="1">
      <alignment vertical="top"/>
    </xf>
    <xf numFmtId="5" fontId="11" fillId="6" borderId="37" xfId="0" applyNumberFormat="1" applyFont="1" applyFill="1" applyBorder="1" applyAlignment="1" applyProtection="1">
      <alignment vertical="top"/>
    </xf>
    <xf numFmtId="165" fontId="11" fillId="11" borderId="37" xfId="0" applyNumberFormat="1" applyFont="1" applyFill="1" applyBorder="1" applyAlignment="1" applyProtection="1">
      <alignment vertical="top"/>
      <protection locked="0"/>
    </xf>
    <xf numFmtId="0" fontId="0" fillId="0" borderId="6" xfId="0" applyBorder="1" applyAlignment="1">
      <alignment wrapText="1"/>
    </xf>
    <xf numFmtId="0" fontId="0" fillId="0" borderId="20" xfId="0" applyBorder="1" applyAlignment="1">
      <alignment wrapText="1"/>
    </xf>
    <xf numFmtId="0" fontId="9" fillId="0" borderId="40" xfId="0" applyFont="1" applyBorder="1" applyAlignment="1" applyProtection="1">
      <alignment vertical="top"/>
    </xf>
    <xf numFmtId="0" fontId="9" fillId="0" borderId="37" xfId="0" applyFont="1" applyBorder="1" applyAlignment="1" applyProtection="1">
      <alignment horizontal="center" vertical="center" wrapText="1" readingOrder="1"/>
    </xf>
    <xf numFmtId="0" fontId="0" fillId="0" borderId="8" xfId="0" applyFill="1" applyBorder="1" applyAlignment="1">
      <alignment horizontal="left"/>
    </xf>
    <xf numFmtId="2" fontId="11" fillId="0" borderId="40" xfId="0" applyNumberFormat="1" applyFont="1" applyBorder="1" applyAlignment="1" applyProtection="1">
      <alignment horizontal="center" vertical="center" wrapText="1" readingOrder="1"/>
    </xf>
    <xf numFmtId="0" fontId="11" fillId="9" borderId="24" xfId="0" applyFont="1" applyFill="1" applyBorder="1" applyAlignment="1" applyProtection="1">
      <alignment horizontal="center" vertical="top" wrapText="1"/>
    </xf>
    <xf numFmtId="0" fontId="5" fillId="0" borderId="37" xfId="0" applyFont="1" applyBorder="1" applyProtection="1"/>
    <xf numFmtId="0" fontId="4" fillId="0" borderId="40" xfId="0" applyFont="1" applyBorder="1" applyAlignment="1">
      <alignment horizontal="center" wrapText="1"/>
    </xf>
    <xf numFmtId="4" fontId="8" fillId="0" borderId="54" xfId="0" applyNumberFormat="1" applyFont="1" applyBorder="1" applyAlignment="1">
      <alignment horizontal="center" vertical="center" wrapText="1"/>
    </xf>
    <xf numFmtId="166" fontId="0" fillId="11" borderId="37" xfId="0" applyNumberFormat="1" applyFill="1" applyBorder="1" applyAlignment="1" applyProtection="1">
      <alignment horizontal="center" vertical="center" wrapText="1"/>
      <protection locked="0"/>
    </xf>
    <xf numFmtId="0" fontId="46" fillId="0" borderId="40" xfId="0" applyFont="1" applyFill="1" applyBorder="1" applyAlignment="1" applyProtection="1">
      <alignment horizontal="center" vertical="center" wrapText="1"/>
    </xf>
    <xf numFmtId="1" fontId="8" fillId="0" borderId="54" xfId="0" applyNumberFormat="1" applyFont="1" applyBorder="1" applyAlignment="1" applyProtection="1">
      <alignment horizontal="center" vertical="center" wrapText="1"/>
    </xf>
    <xf numFmtId="0" fontId="1" fillId="0" borderId="65" xfId="0" applyFont="1" applyBorder="1" applyProtection="1"/>
    <xf numFmtId="0" fontId="38" fillId="0" borderId="8" xfId="0" applyFont="1" applyFill="1" applyBorder="1" applyProtection="1"/>
    <xf numFmtId="0" fontId="9" fillId="0" borderId="43" xfId="0" applyFont="1" applyBorder="1" applyAlignment="1" applyProtection="1">
      <alignment horizontal="center" vertical="center" wrapText="1"/>
    </xf>
    <xf numFmtId="165" fontId="5" fillId="19" borderId="37" xfId="0" applyNumberFormat="1" applyFont="1" applyFill="1" applyBorder="1" applyAlignment="1" applyProtection="1">
      <alignment horizontal="center"/>
    </xf>
    <xf numFmtId="0" fontId="9" fillId="0" borderId="63" xfId="0" applyFont="1" applyBorder="1" applyAlignment="1" applyProtection="1">
      <alignment horizontal="right"/>
    </xf>
    <xf numFmtId="165" fontId="5" fillId="19" borderId="63" xfId="0" applyNumberFormat="1" applyFont="1" applyFill="1" applyBorder="1" applyAlignment="1" applyProtection="1">
      <alignment horizontal="center" vertical="center"/>
    </xf>
    <xf numFmtId="0" fontId="9" fillId="0" borderId="66" xfId="0" applyFont="1" applyBorder="1" applyAlignment="1" applyProtection="1">
      <alignment horizontal="left" vertical="center" wrapText="1"/>
    </xf>
    <xf numFmtId="0" fontId="11" fillId="9" borderId="43" xfId="0" applyFont="1" applyFill="1" applyBorder="1" applyAlignment="1" applyProtection="1">
      <alignment horizontal="center" vertical="top" wrapText="1"/>
    </xf>
    <xf numFmtId="0" fontId="6" fillId="9" borderId="42" xfId="0" applyFont="1" applyFill="1" applyBorder="1" applyAlignment="1">
      <alignment horizontal="center" vertical="center"/>
    </xf>
    <xf numFmtId="0" fontId="0" fillId="0" borderId="43" xfId="0" applyBorder="1" applyAlignment="1">
      <alignment horizontal="center" vertical="center"/>
    </xf>
    <xf numFmtId="0" fontId="9" fillId="0" borderId="44" xfId="0" applyFont="1" applyBorder="1" applyAlignment="1" applyProtection="1">
      <alignment horizontal="left" vertical="top" wrapText="1"/>
    </xf>
    <xf numFmtId="0" fontId="9" fillId="0" borderId="55" xfId="0" applyFont="1" applyBorder="1" applyAlignment="1" applyProtection="1">
      <alignment horizontal="left" vertical="top" wrapText="1"/>
    </xf>
    <xf numFmtId="0" fontId="10" fillId="3" borderId="44" xfId="0" applyFont="1" applyFill="1" applyBorder="1" applyAlignment="1" applyProtection="1">
      <alignment horizontal="left"/>
    </xf>
    <xf numFmtId="0" fontId="10" fillId="3" borderId="55" xfId="0" applyFont="1" applyFill="1" applyBorder="1" applyAlignment="1" applyProtection="1">
      <alignment horizontal="left"/>
    </xf>
    <xf numFmtId="0" fontId="10" fillId="3" borderId="56" xfId="0" applyFont="1" applyFill="1" applyBorder="1" applyAlignment="1" applyProtection="1">
      <alignment horizontal="left"/>
    </xf>
    <xf numFmtId="0" fontId="20" fillId="6" borderId="16" xfId="0" applyFont="1" applyFill="1" applyBorder="1" applyAlignment="1" applyProtection="1">
      <alignment vertical="top" wrapText="1"/>
    </xf>
    <xf numFmtId="0" fontId="19" fillId="0" borderId="0" xfId="0" applyFont="1" applyBorder="1" applyAlignment="1">
      <alignment vertical="top" wrapText="1"/>
    </xf>
    <xf numFmtId="0" fontId="19" fillId="0" borderId="66" xfId="0" applyFont="1" applyBorder="1" applyAlignment="1">
      <alignment vertical="top" wrapText="1"/>
    </xf>
    <xf numFmtId="0" fontId="9" fillId="0" borderId="60" xfId="0" applyFont="1" applyBorder="1" applyAlignment="1" applyProtection="1">
      <alignment horizontal="left" vertical="top" wrapText="1"/>
    </xf>
    <xf numFmtId="0" fontId="9" fillId="0" borderId="57" xfId="0" applyFont="1" applyBorder="1" applyAlignment="1" applyProtection="1">
      <alignment horizontal="left" vertical="top" wrapText="1"/>
    </xf>
    <xf numFmtId="0" fontId="9" fillId="6" borderId="16" xfId="0" applyFont="1" applyFill="1" applyBorder="1" applyAlignment="1" applyProtection="1">
      <alignment vertical="center" wrapText="1"/>
    </xf>
    <xf numFmtId="0" fontId="0" fillId="0" borderId="0" xfId="0" applyBorder="1" applyAlignment="1">
      <alignment vertical="center" wrapText="1"/>
    </xf>
    <xf numFmtId="0" fontId="0" fillId="0" borderId="66" xfId="0" applyBorder="1" applyAlignment="1">
      <alignment vertical="center" wrapText="1"/>
    </xf>
    <xf numFmtId="0" fontId="9" fillId="0" borderId="3" xfId="0" applyFont="1" applyBorder="1" applyAlignment="1" applyProtection="1">
      <alignment horizontal="left" vertical="top" wrapText="1"/>
    </xf>
    <xf numFmtId="0" fontId="9" fillId="0" borderId="4" xfId="0" applyFont="1" applyBorder="1" applyAlignment="1" applyProtection="1">
      <alignment horizontal="left" vertical="top" wrapText="1"/>
    </xf>
    <xf numFmtId="0" fontId="9" fillId="0" borderId="5" xfId="0" applyFont="1" applyBorder="1" applyAlignment="1" applyProtection="1">
      <alignment horizontal="left" vertical="top" wrapText="1"/>
    </xf>
    <xf numFmtId="0" fontId="9" fillId="0" borderId="28" xfId="0" applyFont="1" applyBorder="1" applyAlignment="1" applyProtection="1">
      <alignment horizontal="left" vertical="top" wrapText="1"/>
    </xf>
    <xf numFmtId="0" fontId="9" fillId="0" borderId="37" xfId="0" applyFont="1" applyBorder="1" applyAlignment="1" applyProtection="1">
      <alignment horizontal="left" vertical="top" wrapText="1"/>
    </xf>
    <xf numFmtId="0" fontId="9" fillId="0" borderId="40" xfId="0" applyFont="1" applyBorder="1" applyAlignment="1" applyProtection="1">
      <alignment horizontal="left" vertical="top" wrapText="1"/>
    </xf>
    <xf numFmtId="0" fontId="9" fillId="0" borderId="13" xfId="0" applyFont="1" applyBorder="1" applyAlignment="1" applyProtection="1">
      <alignment horizontal="left" vertical="top" wrapText="1"/>
    </xf>
    <xf numFmtId="0" fontId="11" fillId="0" borderId="18" xfId="0" applyFont="1" applyBorder="1" applyAlignment="1" applyProtection="1">
      <alignment horizontal="left" vertical="top" wrapText="1"/>
      <protection locked="0"/>
    </xf>
    <xf numFmtId="0" fontId="8" fillId="0" borderId="62" xfId="0" applyFont="1" applyBorder="1" applyAlignment="1" applyProtection="1">
      <alignment horizontal="left" vertical="top" wrapText="1"/>
      <protection locked="0"/>
    </xf>
    <xf numFmtId="0" fontId="8" fillId="0" borderId="2" xfId="0" applyFont="1" applyBorder="1" applyAlignment="1" applyProtection="1">
      <alignment horizontal="left" vertical="top" wrapText="1"/>
      <protection locked="0"/>
    </xf>
    <xf numFmtId="0" fontId="31" fillId="6" borderId="16" xfId="0" applyFont="1" applyFill="1" applyBorder="1" applyAlignment="1" applyProtection="1">
      <alignment horizontal="left"/>
    </xf>
    <xf numFmtId="0" fontId="24" fillId="0" borderId="0" xfId="0" applyFont="1" applyBorder="1" applyAlignment="1">
      <alignment horizontal="left"/>
    </xf>
    <xf numFmtId="0" fontId="31" fillId="0" borderId="16" xfId="0" applyFont="1" applyFill="1" applyBorder="1" applyAlignment="1" applyProtection="1">
      <alignment horizontal="left" vertical="top" wrapText="1"/>
    </xf>
    <xf numFmtId="0" fontId="19" fillId="0" borderId="0" xfId="0" applyFont="1" applyBorder="1" applyAlignment="1">
      <alignment horizontal="left" vertical="top" wrapText="1"/>
    </xf>
    <xf numFmtId="0" fontId="9" fillId="6" borderId="40" xfId="0" applyFont="1" applyFill="1" applyBorder="1" applyAlignment="1" applyProtection="1"/>
    <xf numFmtId="0" fontId="1" fillId="0" borderId="39" xfId="0" applyFont="1" applyBorder="1" applyAlignment="1"/>
    <xf numFmtId="0" fontId="9" fillId="4" borderId="44" xfId="0" applyFont="1" applyFill="1" applyBorder="1" applyAlignment="1" applyProtection="1"/>
    <xf numFmtId="0" fontId="0" fillId="4" borderId="55" xfId="0" applyFill="1" applyBorder="1" applyAlignment="1"/>
    <xf numFmtId="0" fontId="0" fillId="4" borderId="66" xfId="0" applyFill="1" applyBorder="1" applyAlignment="1"/>
    <xf numFmtId="0" fontId="48" fillId="9" borderId="6" xfId="0" applyFont="1" applyFill="1" applyBorder="1" applyAlignment="1" applyProtection="1">
      <alignment horizontal="center" vertical="center"/>
    </xf>
    <xf numFmtId="0" fontId="48" fillId="9" borderId="24" xfId="0" applyFont="1" applyFill="1" applyBorder="1" applyAlignment="1" applyProtection="1">
      <alignment horizontal="center" vertical="center"/>
    </xf>
    <xf numFmtId="0" fontId="48" fillId="9" borderId="20" xfId="0" applyFont="1" applyFill="1" applyBorder="1" applyAlignment="1" applyProtection="1">
      <alignment horizontal="center" vertical="center"/>
    </xf>
    <xf numFmtId="0" fontId="6" fillId="11" borderId="6" xfId="0" applyFont="1" applyFill="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9" fillId="4" borderId="70" xfId="0" applyFont="1" applyFill="1" applyBorder="1" applyAlignment="1" applyProtection="1">
      <alignment horizontal="left"/>
    </xf>
    <xf numFmtId="0" fontId="9" fillId="4" borderId="62" xfId="0" applyFont="1" applyFill="1" applyBorder="1" applyAlignment="1" applyProtection="1">
      <alignment horizontal="left"/>
    </xf>
    <xf numFmtId="0" fontId="9" fillId="4" borderId="8" xfId="0" applyFont="1" applyFill="1" applyBorder="1" applyAlignment="1" applyProtection="1">
      <alignment horizontal="left"/>
    </xf>
    <xf numFmtId="0" fontId="9" fillId="4" borderId="2" xfId="0" applyFont="1" applyFill="1" applyBorder="1" applyAlignment="1" applyProtection="1">
      <alignment horizontal="left"/>
    </xf>
    <xf numFmtId="0" fontId="46" fillId="0" borderId="16" xfId="0" applyFont="1" applyFill="1" applyBorder="1" applyAlignment="1" applyProtection="1">
      <alignment wrapText="1"/>
    </xf>
    <xf numFmtId="0" fontId="0" fillId="0" borderId="0" xfId="0" applyBorder="1" applyAlignment="1">
      <alignment wrapText="1"/>
    </xf>
    <xf numFmtId="0" fontId="0" fillId="0" borderId="66" xfId="0" applyBorder="1" applyAlignment="1">
      <alignment wrapText="1"/>
    </xf>
    <xf numFmtId="0" fontId="11" fillId="0" borderId="40" xfId="0" applyFont="1" applyBorder="1" applyAlignment="1" applyProtection="1">
      <alignment horizontal="left" vertical="top" wrapText="1" readingOrder="1"/>
      <protection locked="0"/>
    </xf>
    <xf numFmtId="0" fontId="11" fillId="0" borderId="39" xfId="0" applyFont="1" applyBorder="1" applyAlignment="1" applyProtection="1">
      <alignment horizontal="left" vertical="top" wrapText="1" readingOrder="1"/>
      <protection locked="0"/>
    </xf>
    <xf numFmtId="0" fontId="11" fillId="0" borderId="54" xfId="0" applyFont="1" applyBorder="1" applyAlignment="1" applyProtection="1">
      <alignment horizontal="left" vertical="top" wrapText="1" readingOrder="1"/>
      <protection locked="0"/>
    </xf>
    <xf numFmtId="0" fontId="9" fillId="0" borderId="40" xfId="0" applyFont="1" applyBorder="1" applyAlignment="1" applyProtection="1">
      <alignment horizontal="left" vertical="center" wrapText="1"/>
    </xf>
    <xf numFmtId="0" fontId="9" fillId="0" borderId="39" xfId="0" applyFont="1" applyBorder="1" applyAlignment="1" applyProtection="1">
      <alignment horizontal="left" vertical="center" wrapText="1"/>
    </xf>
    <xf numFmtId="0" fontId="9" fillId="0" borderId="18" xfId="0" applyFont="1" applyBorder="1" applyAlignment="1" applyProtection="1">
      <alignment horizontal="left" vertical="top" wrapText="1"/>
    </xf>
    <xf numFmtId="0" fontId="0" fillId="0" borderId="19" xfId="0" applyBorder="1" applyAlignment="1">
      <alignment horizontal="left" vertical="top" wrapText="1"/>
    </xf>
    <xf numFmtId="0" fontId="0" fillId="0" borderId="2" xfId="0" applyBorder="1" applyAlignment="1">
      <alignment horizontal="left" vertical="top" wrapText="1"/>
    </xf>
    <xf numFmtId="5" fontId="4" fillId="7" borderId="42" xfId="0" applyNumberFormat="1" applyFont="1" applyFill="1" applyBorder="1" applyAlignment="1">
      <alignment horizontal="center" vertical="center" wrapText="1"/>
    </xf>
    <xf numFmtId="0" fontId="0" fillId="0" borderId="43" xfId="0" applyBorder="1" applyAlignment="1">
      <alignment horizontal="center" vertical="center" wrapText="1"/>
    </xf>
    <xf numFmtId="7" fontId="21" fillId="0" borderId="42" xfId="0" applyNumberFormat="1" applyFont="1" applyFill="1" applyBorder="1" applyAlignment="1" applyProtection="1">
      <alignment horizontal="center" vertical="center" wrapText="1"/>
    </xf>
    <xf numFmtId="0" fontId="11" fillId="0" borderId="3" xfId="0" applyFont="1" applyBorder="1" applyAlignment="1" applyProtection="1">
      <alignment horizontal="left" vertical="top" wrapText="1" readingOrder="1"/>
      <protection locked="0"/>
    </xf>
    <xf numFmtId="0" fontId="11" fillId="0" borderId="4" xfId="0" applyFont="1" applyBorder="1" applyAlignment="1" applyProtection="1">
      <alignment horizontal="left" vertical="top" wrapText="1" readingOrder="1"/>
      <protection locked="0"/>
    </xf>
    <xf numFmtId="0" fontId="11" fillId="0" borderId="5" xfId="0" applyFont="1" applyBorder="1" applyAlignment="1" applyProtection="1">
      <alignment horizontal="left" vertical="top" wrapText="1" readingOrder="1"/>
      <protection locked="0"/>
    </xf>
    <xf numFmtId="0" fontId="1" fillId="0" borderId="25" xfId="0" applyFont="1" applyBorder="1" applyAlignment="1" applyProtection="1">
      <alignment horizontal="left"/>
    </xf>
    <xf numFmtId="0" fontId="5" fillId="0" borderId="12" xfId="0" applyFont="1" applyBorder="1" applyAlignment="1" applyProtection="1">
      <alignment horizontal="left"/>
    </xf>
    <xf numFmtId="0" fontId="5" fillId="0" borderId="38" xfId="0" applyFont="1" applyBorder="1" applyAlignment="1" applyProtection="1">
      <alignment horizontal="left"/>
    </xf>
    <xf numFmtId="10" fontId="8" fillId="0" borderId="82" xfId="0" applyNumberFormat="1" applyFont="1" applyBorder="1" applyAlignment="1">
      <alignment horizontal="center" vertical="center" wrapText="1"/>
    </xf>
    <xf numFmtId="10" fontId="8" fillId="0" borderId="59" xfId="0" applyNumberFormat="1" applyFont="1" applyBorder="1" applyAlignment="1">
      <alignment horizontal="center" vertical="center" wrapText="1"/>
    </xf>
    <xf numFmtId="0" fontId="9" fillId="0" borderId="65" xfId="0" applyFont="1" applyFill="1" applyBorder="1" applyAlignment="1" applyProtection="1">
      <alignment horizontal="left"/>
    </xf>
    <xf numFmtId="0" fontId="9" fillId="0" borderId="8" xfId="0" applyFont="1" applyFill="1" applyBorder="1" applyAlignment="1" applyProtection="1">
      <alignment horizontal="left"/>
    </xf>
    <xf numFmtId="0" fontId="9" fillId="0" borderId="69" xfId="0" applyFont="1" applyFill="1" applyBorder="1" applyAlignment="1" applyProtection="1">
      <alignment horizontal="left"/>
    </xf>
    <xf numFmtId="0" fontId="11" fillId="0" borderId="70" xfId="0" applyFont="1" applyBorder="1" applyAlignment="1" applyProtection="1">
      <alignment horizontal="left" vertical="top" wrapText="1" readingOrder="1"/>
      <protection locked="0"/>
    </xf>
    <xf numFmtId="0" fontId="11" fillId="0" borderId="62" xfId="0" applyFont="1" applyBorder="1" applyAlignment="1" applyProtection="1">
      <alignment horizontal="left" vertical="top" wrapText="1" readingOrder="1"/>
      <protection locked="0"/>
    </xf>
    <xf numFmtId="0" fontId="11" fillId="0" borderId="2" xfId="0" applyFont="1" applyBorder="1" applyAlignment="1" applyProtection="1">
      <alignment horizontal="left" vertical="top" wrapText="1" readingOrder="1"/>
      <protection locked="0"/>
    </xf>
    <xf numFmtId="0" fontId="12" fillId="11" borderId="6" xfId="0" applyFont="1" applyFill="1" applyBorder="1" applyAlignment="1" applyProtection="1">
      <alignment horizontal="center" vertical="center" wrapText="1"/>
      <protection locked="0"/>
    </xf>
    <xf numFmtId="0" fontId="0" fillId="11" borderId="20" xfId="0" applyFill="1" applyBorder="1" applyAlignment="1" applyProtection="1">
      <alignment horizontal="center" vertical="center" wrapText="1"/>
      <protection locked="0"/>
    </xf>
    <xf numFmtId="0" fontId="9" fillId="0" borderId="14" xfId="0" applyFont="1" applyBorder="1" applyAlignment="1" applyProtection="1">
      <alignment horizontal="left" vertical="top" wrapText="1"/>
    </xf>
    <xf numFmtId="0" fontId="9" fillId="0" borderId="15" xfId="0" applyFont="1" applyBorder="1" applyAlignment="1" applyProtection="1">
      <alignment horizontal="left" vertical="top" wrapText="1"/>
    </xf>
    <xf numFmtId="0" fontId="21" fillId="0" borderId="17" xfId="0" applyFont="1" applyFill="1" applyBorder="1" applyAlignment="1" applyProtection="1">
      <alignment vertical="top" wrapText="1"/>
    </xf>
    <xf numFmtId="0" fontId="4" fillId="0" borderId="57" xfId="0" applyFont="1" applyBorder="1" applyAlignment="1">
      <alignment vertical="top" wrapText="1"/>
    </xf>
    <xf numFmtId="0" fontId="4" fillId="0" borderId="58" xfId="0" applyFont="1" applyBorder="1" applyAlignment="1">
      <alignment vertical="top" wrapText="1"/>
    </xf>
    <xf numFmtId="2" fontId="33" fillId="0" borderId="42" xfId="0" applyNumberFormat="1" applyFont="1" applyBorder="1" applyAlignment="1">
      <alignment horizontal="center" vertical="center" wrapText="1"/>
    </xf>
    <xf numFmtId="2" fontId="33" fillId="0" borderId="63" xfId="0" applyNumberFormat="1" applyFont="1" applyBorder="1" applyAlignment="1">
      <alignment horizontal="center" vertical="center" wrapText="1"/>
    </xf>
    <xf numFmtId="2" fontId="8" fillId="0" borderId="43" xfId="0" applyNumberFormat="1" applyFont="1" applyBorder="1" applyAlignment="1">
      <alignment horizontal="center" vertical="center" wrapText="1"/>
    </xf>
    <xf numFmtId="0" fontId="9" fillId="4" borderId="7" xfId="0" applyFont="1" applyFill="1" applyBorder="1" applyAlignment="1" applyProtection="1">
      <alignment horizontal="left"/>
    </xf>
    <xf numFmtId="0" fontId="6" fillId="9" borderId="6" xfId="0" applyFont="1" applyFill="1" applyBorder="1" applyAlignment="1" applyProtection="1">
      <alignment horizontal="center" vertical="center" wrapText="1"/>
    </xf>
    <xf numFmtId="0" fontId="6" fillId="9" borderId="24" xfId="0" applyFont="1" applyFill="1" applyBorder="1" applyAlignment="1" applyProtection="1">
      <alignment horizontal="center" vertical="center" wrapText="1"/>
    </xf>
    <xf numFmtId="0" fontId="6" fillId="9" borderId="20" xfId="0" applyFont="1" applyFill="1" applyBorder="1" applyAlignment="1" applyProtection="1">
      <alignment horizontal="center" vertical="center" wrapText="1"/>
    </xf>
    <xf numFmtId="0" fontId="11" fillId="12" borderId="40" xfId="0" applyFont="1" applyFill="1" applyBorder="1" applyAlignment="1" applyProtection="1">
      <alignment horizontal="left"/>
    </xf>
    <xf numFmtId="0" fontId="0" fillId="12" borderId="39" xfId="0" applyFill="1" applyBorder="1" applyAlignment="1">
      <alignment horizontal="left"/>
    </xf>
    <xf numFmtId="0" fontId="0" fillId="12" borderId="54" xfId="0" applyFill="1" applyBorder="1" applyAlignment="1">
      <alignment horizontal="left"/>
    </xf>
    <xf numFmtId="0" fontId="9" fillId="0" borderId="10" xfId="0" applyFont="1" applyBorder="1" applyAlignment="1" applyProtection="1">
      <alignment horizontal="left" vertical="top" wrapText="1"/>
    </xf>
    <xf numFmtId="0" fontId="9" fillId="0" borderId="0" xfId="0" applyFont="1" applyBorder="1" applyAlignment="1" applyProtection="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9" fillId="4" borderId="18" xfId="0" applyFont="1" applyFill="1" applyBorder="1" applyAlignment="1" applyProtection="1">
      <alignment horizontal="left"/>
    </xf>
    <xf numFmtId="0" fontId="0" fillId="4" borderId="19" xfId="0" applyFill="1" applyBorder="1" applyAlignment="1">
      <alignment horizontal="left"/>
    </xf>
    <xf numFmtId="0" fontId="9" fillId="0" borderId="21" xfId="0" applyFont="1" applyBorder="1" applyAlignment="1" applyProtection="1">
      <alignment horizontal="left" vertical="top" wrapText="1"/>
    </xf>
    <xf numFmtId="0" fontId="9" fillId="0" borderId="22" xfId="0" applyFont="1" applyBorder="1" applyAlignment="1" applyProtection="1">
      <alignment horizontal="left" vertical="top" wrapText="1"/>
    </xf>
    <xf numFmtId="0" fontId="9" fillId="0" borderId="41" xfId="0" applyFont="1" applyBorder="1" applyAlignment="1" applyProtection="1">
      <alignment horizontal="left" vertical="top" wrapText="1"/>
    </xf>
    <xf numFmtId="0" fontId="9" fillId="0" borderId="31" xfId="0" applyFont="1" applyBorder="1" applyAlignment="1" applyProtection="1">
      <alignment horizontal="left" vertical="top" wrapText="1"/>
    </xf>
    <xf numFmtId="0" fontId="9" fillId="0" borderId="39" xfId="0" applyFont="1" applyBorder="1" applyAlignment="1" applyProtection="1">
      <alignment horizontal="left" vertical="top" wrapText="1"/>
    </xf>
    <xf numFmtId="0" fontId="11" fillId="0" borderId="18" xfId="0" applyFont="1" applyBorder="1" applyAlignment="1" applyProtection="1">
      <alignment horizontal="left" vertical="top" wrapText="1" readingOrder="1"/>
      <protection locked="0"/>
    </xf>
    <xf numFmtId="0" fontId="11" fillId="0" borderId="19" xfId="0" applyFont="1" applyBorder="1" applyAlignment="1" applyProtection="1">
      <alignment horizontal="left" vertical="top" wrapText="1" readingOrder="1"/>
      <protection locked="0"/>
    </xf>
    <xf numFmtId="0" fontId="16" fillId="0" borderId="0" xfId="0" applyFont="1" applyAlignment="1" applyProtection="1">
      <alignment horizontal="center"/>
    </xf>
    <xf numFmtId="0" fontId="12" fillId="0" borderId="0" xfId="0" applyFont="1" applyAlignment="1" applyProtection="1">
      <alignment horizontal="center"/>
    </xf>
    <xf numFmtId="0" fontId="11" fillId="0" borderId="16" xfId="0" applyFont="1" applyBorder="1" applyAlignment="1" applyProtection="1">
      <alignment horizontal="left" vertical="top" wrapText="1"/>
    </xf>
    <xf numFmtId="0" fontId="11" fillId="0" borderId="0" xfId="0" applyFont="1" applyBorder="1" applyAlignment="1" applyProtection="1">
      <alignment horizontal="left" vertical="top" wrapText="1"/>
    </xf>
    <xf numFmtId="0" fontId="10" fillId="11" borderId="8" xfId="0" applyFont="1" applyFill="1" applyBorder="1" applyAlignment="1" applyProtection="1">
      <alignment horizontal="left"/>
      <protection locked="0"/>
    </xf>
    <xf numFmtId="0" fontId="10" fillId="11" borderId="69" xfId="0" applyFont="1" applyFill="1" applyBorder="1" applyAlignment="1" applyProtection="1">
      <alignment horizontal="left"/>
      <protection locked="0"/>
    </xf>
    <xf numFmtId="0" fontId="11" fillId="11" borderId="62" xfId="0" applyFont="1" applyFill="1" applyBorder="1" applyAlignment="1" applyProtection="1">
      <alignment horizontal="left"/>
      <protection locked="0"/>
    </xf>
    <xf numFmtId="0" fontId="11" fillId="11" borderId="67" xfId="0" applyFont="1" applyFill="1" applyBorder="1" applyAlignment="1" applyProtection="1">
      <alignment horizontal="left"/>
      <protection locked="0"/>
    </xf>
    <xf numFmtId="0" fontId="1" fillId="0" borderId="4" xfId="0" applyFont="1" applyBorder="1" applyAlignment="1" applyProtection="1">
      <alignment horizontal="left" vertical="top"/>
    </xf>
    <xf numFmtId="0" fontId="1" fillId="0" borderId="5" xfId="0" applyFont="1" applyBorder="1" applyAlignment="1" applyProtection="1">
      <alignment horizontal="left" vertical="top"/>
    </xf>
    <xf numFmtId="0" fontId="1" fillId="0" borderId="0" xfId="0" applyFont="1" applyBorder="1" applyAlignment="1" applyProtection="1">
      <alignment horizontal="left" vertical="top"/>
    </xf>
    <xf numFmtId="0" fontId="1" fillId="0" borderId="11" xfId="0" applyFont="1" applyBorder="1" applyAlignment="1" applyProtection="1">
      <alignment horizontal="left" vertical="top"/>
    </xf>
    <xf numFmtId="0" fontId="1" fillId="0" borderId="8" xfId="0" applyFont="1" applyBorder="1" applyAlignment="1" applyProtection="1">
      <alignment horizontal="left" vertical="top"/>
    </xf>
    <xf numFmtId="0" fontId="1" fillId="0" borderId="9" xfId="0" applyFont="1" applyBorder="1" applyAlignment="1" applyProtection="1">
      <alignment horizontal="left" vertical="top"/>
    </xf>
    <xf numFmtId="0" fontId="13" fillId="0" borderId="0" xfId="0" applyFont="1" applyAlignment="1" applyProtection="1">
      <alignment horizontal="center" wrapText="1"/>
    </xf>
    <xf numFmtId="0" fontId="5" fillId="0" borderId="62" xfId="0" applyFont="1" applyBorder="1" applyAlignment="1" applyProtection="1">
      <alignment horizontal="left"/>
    </xf>
    <xf numFmtId="0" fontId="5" fillId="0" borderId="67" xfId="0" applyFont="1" applyBorder="1" applyAlignment="1" applyProtection="1">
      <alignment horizontal="left"/>
    </xf>
    <xf numFmtId="2" fontId="10" fillId="16" borderId="6" xfId="0" applyNumberFormat="1" applyFont="1" applyFill="1" applyBorder="1" applyAlignment="1" applyProtection="1">
      <alignment horizontal="center" vertical="center"/>
    </xf>
    <xf numFmtId="0" fontId="0" fillId="16" borderId="20" xfId="0" applyFill="1" applyBorder="1" applyAlignment="1">
      <alignment vertical="center"/>
    </xf>
    <xf numFmtId="2" fontId="0" fillId="16" borderId="20" xfId="0" applyNumberFormat="1" applyFill="1" applyBorder="1" applyAlignment="1">
      <alignment vertical="center"/>
    </xf>
    <xf numFmtId="2" fontId="3" fillId="16" borderId="6" xfId="0" applyNumberFormat="1" applyFont="1" applyFill="1" applyBorder="1" applyAlignment="1" applyProtection="1">
      <alignment horizontal="center" vertical="center"/>
    </xf>
    <xf numFmtId="0" fontId="0" fillId="16" borderId="20" xfId="0" applyFill="1" applyBorder="1" applyAlignment="1">
      <alignment horizontal="center" vertical="center"/>
    </xf>
    <xf numFmtId="0" fontId="11" fillId="0" borderId="62" xfId="0" applyFont="1" applyBorder="1" applyAlignment="1" applyProtection="1">
      <alignment horizontal="left"/>
    </xf>
    <xf numFmtId="0" fontId="11" fillId="0" borderId="67" xfId="0" applyFont="1" applyBorder="1" applyAlignment="1" applyProtection="1">
      <alignment horizontal="left"/>
    </xf>
    <xf numFmtId="0" fontId="9" fillId="6" borderId="37" xfId="0" applyNumberFormat="1" applyFont="1" applyFill="1" applyBorder="1" applyAlignment="1" applyProtection="1">
      <alignment horizontal="left" vertical="top" readingOrder="1"/>
    </xf>
    <xf numFmtId="0" fontId="1" fillId="0" borderId="37" xfId="0" applyFont="1" applyBorder="1" applyAlignment="1">
      <alignment horizontal="left" vertical="top" readingOrder="1"/>
    </xf>
    <xf numFmtId="0" fontId="1" fillId="4" borderId="40" xfId="0" applyFont="1" applyFill="1" applyBorder="1" applyAlignment="1" applyProtection="1"/>
    <xf numFmtId="0" fontId="0" fillId="4" borderId="39" xfId="0" applyFill="1" applyBorder="1" applyAlignment="1"/>
    <xf numFmtId="0" fontId="0" fillId="4" borderId="54" xfId="0" applyFill="1" applyBorder="1" applyAlignment="1"/>
    <xf numFmtId="0" fontId="1" fillId="0" borderId="40" xfId="0" applyFont="1" applyBorder="1" applyAlignment="1" applyProtection="1">
      <alignment vertical="top" wrapText="1"/>
      <protection locked="0"/>
    </xf>
    <xf numFmtId="0" fontId="0" fillId="0" borderId="39" xfId="0" applyBorder="1" applyAlignment="1" applyProtection="1">
      <alignment vertical="top" wrapText="1"/>
      <protection locked="0"/>
    </xf>
    <xf numFmtId="0" fontId="0" fillId="0" borderId="54" xfId="0" applyBorder="1" applyAlignment="1" applyProtection="1">
      <alignment vertical="top" wrapText="1"/>
      <protection locked="0"/>
    </xf>
    <xf numFmtId="0" fontId="9" fillId="4" borderId="3" xfId="0" applyFont="1" applyFill="1" applyBorder="1" applyAlignment="1" applyProtection="1">
      <alignment horizontal="left"/>
    </xf>
    <xf numFmtId="0" fontId="9" fillId="4" borderId="4" xfId="0" applyFont="1" applyFill="1" applyBorder="1" applyAlignment="1" applyProtection="1">
      <alignment horizontal="left"/>
    </xf>
    <xf numFmtId="0" fontId="9" fillId="4" borderId="5" xfId="0" applyFont="1" applyFill="1" applyBorder="1" applyAlignment="1" applyProtection="1">
      <alignment horizontal="left"/>
    </xf>
    <xf numFmtId="0" fontId="12" fillId="11" borderId="6" xfId="0" applyFont="1" applyFill="1" applyBorder="1" applyAlignment="1" applyProtection="1">
      <alignment horizontal="center" vertical="center"/>
      <protection locked="0"/>
    </xf>
    <xf numFmtId="0" fontId="0" fillId="11" borderId="24" xfId="0" applyFill="1" applyBorder="1" applyAlignment="1" applyProtection="1">
      <alignment horizontal="center"/>
      <protection locked="0"/>
    </xf>
    <xf numFmtId="0" fontId="0" fillId="11" borderId="20" xfId="0" applyFill="1" applyBorder="1" applyAlignment="1" applyProtection="1">
      <alignment horizontal="center"/>
      <protection locked="0"/>
    </xf>
    <xf numFmtId="0" fontId="1" fillId="0" borderId="36" xfId="0" applyFont="1" applyBorder="1" applyAlignment="1" applyProtection="1">
      <alignment horizontal="center" vertical="center" wrapText="1"/>
    </xf>
    <xf numFmtId="0" fontId="1" fillId="0" borderId="36" xfId="0" applyFont="1" applyBorder="1" applyAlignment="1">
      <alignment horizontal="center" vertical="center" wrapText="1"/>
    </xf>
    <xf numFmtId="0" fontId="9" fillId="4" borderId="67" xfId="0" applyFont="1" applyFill="1" applyBorder="1" applyAlignment="1" applyProtection="1">
      <alignment horizontal="left"/>
    </xf>
    <xf numFmtId="0" fontId="11" fillId="8" borderId="16" xfId="0" applyFont="1" applyFill="1" applyBorder="1" applyAlignment="1" applyProtection="1">
      <alignment horizontal="left" vertical="center" wrapText="1"/>
    </xf>
    <xf numFmtId="0" fontId="11" fillId="8" borderId="0" xfId="0" applyFont="1" applyFill="1" applyBorder="1" applyAlignment="1" applyProtection="1">
      <alignment horizontal="left" vertical="center" wrapText="1"/>
    </xf>
    <xf numFmtId="0" fontId="9" fillId="0" borderId="42" xfId="0" applyFont="1" applyBorder="1" applyAlignment="1" applyProtection="1">
      <alignment horizontal="left" vertical="top" wrapText="1"/>
    </xf>
    <xf numFmtId="0" fontId="9" fillId="0" borderId="45" xfId="0" applyFont="1" applyBorder="1" applyAlignment="1" applyProtection="1">
      <alignment horizontal="left" vertical="top" wrapText="1"/>
    </xf>
    <xf numFmtId="0" fontId="22" fillId="6" borderId="16" xfId="0" applyFont="1" applyFill="1" applyBorder="1" applyAlignment="1" applyProtection="1">
      <alignment horizontal="left" vertical="center" wrapText="1"/>
    </xf>
    <xf numFmtId="0" fontId="0" fillId="0" borderId="0" xfId="0" applyBorder="1" applyAlignment="1">
      <alignment horizontal="left" vertical="center" wrapText="1"/>
    </xf>
    <xf numFmtId="2" fontId="11" fillId="9" borderId="74" xfId="0" applyNumberFormat="1" applyFont="1" applyFill="1" applyBorder="1" applyAlignment="1" applyProtection="1">
      <alignment horizontal="center" vertical="center" wrapText="1"/>
    </xf>
    <xf numFmtId="2" fontId="0" fillId="0" borderId="75" xfId="0" applyNumberFormat="1" applyBorder="1" applyAlignment="1">
      <alignment horizontal="center" vertical="center"/>
    </xf>
    <xf numFmtId="2" fontId="0" fillId="0" borderId="76" xfId="0" applyNumberFormat="1" applyBorder="1" applyAlignment="1">
      <alignment horizontal="center" vertical="center"/>
    </xf>
    <xf numFmtId="2" fontId="11" fillId="9" borderId="6" xfId="0" applyNumberFormat="1" applyFont="1" applyFill="1" applyBorder="1" applyAlignment="1" applyProtection="1">
      <alignment horizontal="center" vertical="center" wrapText="1"/>
    </xf>
    <xf numFmtId="2" fontId="11" fillId="9" borderId="20" xfId="0" applyNumberFormat="1" applyFont="1" applyFill="1" applyBorder="1" applyAlignment="1" applyProtection="1">
      <alignment horizontal="center" vertical="center" wrapText="1"/>
    </xf>
    <xf numFmtId="0" fontId="11" fillId="12" borderId="16" xfId="0" applyFont="1" applyFill="1" applyBorder="1" applyAlignment="1" applyProtection="1"/>
    <xf numFmtId="0" fontId="0" fillId="12" borderId="0" xfId="0" applyFill="1" applyBorder="1" applyAlignment="1"/>
    <xf numFmtId="0" fontId="0" fillId="12" borderId="66" xfId="0" applyFill="1" applyBorder="1" applyAlignment="1"/>
    <xf numFmtId="0" fontId="11" fillId="13" borderId="44" xfId="0" applyFont="1" applyFill="1" applyBorder="1" applyAlignment="1" applyProtection="1">
      <alignment horizontal="center" vertical="center" wrapText="1"/>
    </xf>
    <xf numFmtId="0" fontId="11" fillId="13" borderId="55" xfId="0" applyFont="1" applyFill="1" applyBorder="1" applyAlignment="1" applyProtection="1">
      <alignment horizontal="center" vertical="center" wrapText="1"/>
    </xf>
    <xf numFmtId="0" fontId="11" fillId="13" borderId="56" xfId="0" applyFont="1" applyFill="1" applyBorder="1" applyAlignment="1" applyProtection="1">
      <alignment horizontal="center" vertical="center" wrapText="1"/>
    </xf>
    <xf numFmtId="0" fontId="22" fillId="0" borderId="16" xfId="0" applyFont="1" applyFill="1" applyBorder="1" applyAlignment="1" applyProtection="1">
      <alignment horizontal="left" vertical="center" wrapText="1"/>
    </xf>
    <xf numFmtId="0" fontId="26" fillId="0" borderId="0" xfId="0" applyFont="1" applyBorder="1" applyAlignment="1">
      <alignment horizontal="left" vertical="center" wrapText="1"/>
    </xf>
    <xf numFmtId="0" fontId="26" fillId="0" borderId="66" xfId="0" applyFont="1" applyBorder="1" applyAlignment="1">
      <alignment horizontal="left" vertical="center" wrapText="1"/>
    </xf>
    <xf numFmtId="0" fontId="9" fillId="6" borderId="40" xfId="0" applyNumberFormat="1" applyFont="1" applyFill="1" applyBorder="1" applyAlignment="1" applyProtection="1">
      <alignment horizontal="left" vertical="top" readingOrder="1"/>
    </xf>
    <xf numFmtId="0" fontId="1" fillId="0" borderId="39" xfId="0" applyFont="1" applyBorder="1" applyAlignment="1">
      <alignment horizontal="left" vertical="top" readingOrder="1"/>
    </xf>
    <xf numFmtId="0" fontId="1" fillId="0" borderId="54" xfId="0" applyFont="1" applyBorder="1" applyAlignment="1">
      <alignment horizontal="left" vertical="top" readingOrder="1"/>
    </xf>
    <xf numFmtId="0" fontId="3" fillId="11" borderId="37" xfId="0" applyFont="1" applyFill="1" applyBorder="1" applyAlignment="1" applyProtection="1">
      <alignment horizontal="center" vertical="center" readingOrder="1"/>
      <protection locked="0"/>
    </xf>
    <xf numFmtId="0" fontId="9" fillId="0" borderId="26" xfId="0" applyFont="1" applyBorder="1" applyAlignment="1" applyProtection="1">
      <alignment horizontal="left" vertical="top" wrapText="1"/>
    </xf>
    <xf numFmtId="0" fontId="0" fillId="0" borderId="27" xfId="0" applyBorder="1" applyAlignment="1">
      <alignment horizontal="left" vertical="top" wrapText="1"/>
    </xf>
    <xf numFmtId="0" fontId="3" fillId="3" borderId="16" xfId="0" applyFont="1" applyFill="1" applyBorder="1" applyAlignment="1" applyProtection="1">
      <alignment horizontal="left" vertical="center"/>
    </xf>
    <xf numFmtId="0" fontId="3" fillId="3" borderId="0" xfId="0" applyFont="1" applyFill="1" applyBorder="1" applyAlignment="1" applyProtection="1">
      <alignment horizontal="left" vertical="center"/>
    </xf>
    <xf numFmtId="0" fontId="0" fillId="0" borderId="66" xfId="0" applyBorder="1" applyAlignment="1">
      <alignment vertical="center"/>
    </xf>
    <xf numFmtId="0" fontId="12" fillId="9" borderId="6" xfId="0" applyFont="1" applyFill="1" applyBorder="1" applyAlignment="1" applyProtection="1">
      <alignment horizontal="center" vertical="center" wrapText="1"/>
    </xf>
    <xf numFmtId="0" fontId="0" fillId="0" borderId="20" xfId="0" applyBorder="1" applyAlignment="1" applyProtection="1"/>
    <xf numFmtId="0" fontId="9" fillId="0" borderId="65" xfId="0" applyFont="1" applyBorder="1" applyAlignment="1" applyProtection="1">
      <alignment horizontal="left" vertical="top" wrapText="1"/>
    </xf>
    <xf numFmtId="0" fontId="9" fillId="0" borderId="8" xfId="0" applyFont="1" applyBorder="1" applyAlignment="1" applyProtection="1">
      <alignment horizontal="left" vertical="top" wrapText="1"/>
    </xf>
    <xf numFmtId="0" fontId="9" fillId="0" borderId="69" xfId="0" applyFont="1" applyBorder="1" applyAlignment="1" applyProtection="1">
      <alignment horizontal="left" vertical="top" wrapText="1"/>
    </xf>
    <xf numFmtId="0" fontId="9" fillId="0" borderId="29" xfId="0" applyFont="1" applyBorder="1" applyAlignment="1" applyProtection="1">
      <alignment horizontal="left" vertical="top" wrapText="1"/>
    </xf>
    <xf numFmtId="0" fontId="9" fillId="0" borderId="30" xfId="0" applyFont="1" applyBorder="1" applyAlignment="1" applyProtection="1">
      <alignment horizontal="left" vertical="top" wrapText="1"/>
    </xf>
    <xf numFmtId="0" fontId="9" fillId="0" borderId="23" xfId="0" applyFont="1" applyBorder="1" applyAlignment="1" applyProtection="1">
      <alignment horizontal="left" vertical="top" wrapText="1"/>
    </xf>
    <xf numFmtId="0" fontId="9" fillId="0" borderId="40" xfId="0" applyFont="1" applyBorder="1" applyAlignment="1" applyProtection="1">
      <alignment wrapText="1"/>
    </xf>
    <xf numFmtId="0" fontId="0" fillId="0" borderId="39" xfId="0" applyBorder="1" applyAlignment="1">
      <alignment wrapText="1"/>
    </xf>
    <xf numFmtId="0" fontId="31" fillId="0" borderId="16" xfId="0" applyFont="1" applyFill="1" applyBorder="1" applyAlignment="1" applyProtection="1">
      <alignment horizontal="left" wrapText="1"/>
    </xf>
    <xf numFmtId="0" fontId="24" fillId="0" borderId="0" xfId="0" applyFont="1" applyFill="1" applyBorder="1" applyAlignment="1">
      <alignment horizontal="left" wrapText="1"/>
    </xf>
    <xf numFmtId="0" fontId="0" fillId="0" borderId="76" xfId="0" applyBorder="1" applyAlignment="1">
      <alignment horizontal="center" vertical="center"/>
    </xf>
    <xf numFmtId="0" fontId="9" fillId="0" borderId="71"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9" fillId="0" borderId="5" xfId="0" applyFont="1" applyBorder="1" applyAlignment="1" applyProtection="1">
      <alignment horizontal="center" vertical="center" wrapText="1"/>
    </xf>
    <xf numFmtId="0" fontId="0" fillId="0" borderId="16" xfId="0" applyBorder="1" applyAlignment="1">
      <alignment horizontal="center" vertical="center" wrapText="1"/>
    </xf>
    <xf numFmtId="0" fontId="0" fillId="0" borderId="0" xfId="0"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7" xfId="0" applyBorder="1" applyAlignment="1">
      <alignment horizontal="left" vertical="top" wrapText="1"/>
    </xf>
    <xf numFmtId="0" fontId="0" fillId="0" borderId="57" xfId="0" applyBorder="1" applyAlignment="1">
      <alignment horizontal="left" vertical="top" wrapText="1"/>
    </xf>
    <xf numFmtId="0" fontId="0" fillId="0" borderId="0" xfId="0" applyBorder="1" applyAlignment="1">
      <alignment horizontal="left" vertical="top" wrapText="1"/>
    </xf>
    <xf numFmtId="0" fontId="0" fillId="0" borderId="62" xfId="0" applyBorder="1" applyAlignment="1" applyProtection="1">
      <alignment horizontal="left" vertical="top" wrapText="1" readingOrder="1"/>
      <protection locked="0"/>
    </xf>
    <xf numFmtId="0" fontId="0" fillId="0" borderId="67" xfId="0" applyBorder="1" applyAlignment="1" applyProtection="1">
      <alignment horizontal="left" vertical="top" wrapText="1" readingOrder="1"/>
      <protection locked="0"/>
    </xf>
    <xf numFmtId="2" fontId="0" fillId="0" borderId="20" xfId="0" applyNumberFormat="1" applyBorder="1" applyAlignment="1">
      <alignment horizontal="center" vertical="center"/>
    </xf>
    <xf numFmtId="0" fontId="11" fillId="10" borderId="40" xfId="0" applyNumberFormat="1" applyFont="1" applyFill="1" applyBorder="1" applyAlignment="1" applyProtection="1">
      <alignment horizontal="left" vertical="top" wrapText="1" readingOrder="1"/>
    </xf>
    <xf numFmtId="0" fontId="8" fillId="10" borderId="39" xfId="0" applyFont="1" applyFill="1" applyBorder="1" applyAlignment="1">
      <alignment horizontal="left" vertical="top" wrapText="1" readingOrder="1"/>
    </xf>
    <xf numFmtId="0" fontId="8" fillId="10" borderId="54" xfId="0" applyFont="1" applyFill="1" applyBorder="1" applyAlignment="1">
      <alignment horizontal="left" vertical="top" wrapText="1" readingOrder="1"/>
    </xf>
    <xf numFmtId="0" fontId="9" fillId="0" borderId="40" xfId="0" applyFont="1" applyBorder="1" applyAlignment="1" applyProtection="1">
      <alignment vertical="top" wrapText="1"/>
    </xf>
    <xf numFmtId="0" fontId="0" fillId="0" borderId="39" xfId="0" applyBorder="1" applyAlignment="1">
      <alignment vertical="top" wrapText="1"/>
    </xf>
    <xf numFmtId="0" fontId="20" fillId="6" borderId="17" xfId="0" applyFont="1" applyFill="1" applyBorder="1" applyAlignment="1" applyProtection="1">
      <alignment horizontal="left" vertical="top" wrapText="1"/>
    </xf>
    <xf numFmtId="0" fontId="0" fillId="0" borderId="66" xfId="0" applyBorder="1" applyAlignment="1">
      <alignment horizontal="left" vertical="top" wrapText="1"/>
    </xf>
    <xf numFmtId="0" fontId="11" fillId="12" borderId="71" xfId="0" applyFont="1" applyFill="1" applyBorder="1" applyAlignment="1" applyProtection="1">
      <alignment horizontal="left"/>
    </xf>
    <xf numFmtId="0" fontId="0" fillId="12" borderId="4" xfId="0" applyFill="1" applyBorder="1" applyAlignment="1">
      <alignment horizontal="left"/>
    </xf>
    <xf numFmtId="0" fontId="0" fillId="12" borderId="68" xfId="0" applyFill="1" applyBorder="1" applyAlignment="1">
      <alignment horizontal="left"/>
    </xf>
    <xf numFmtId="0" fontId="9" fillId="0" borderId="16" xfId="0" applyFont="1" applyFill="1" applyBorder="1" applyAlignment="1" applyProtection="1">
      <alignment horizontal="left"/>
    </xf>
    <xf numFmtId="0" fontId="1" fillId="0" borderId="0" xfId="0" applyFont="1" applyBorder="1" applyAlignment="1">
      <alignment horizontal="left"/>
    </xf>
    <xf numFmtId="0" fontId="1" fillId="0" borderId="66" xfId="0" applyFont="1" applyBorder="1" applyAlignment="1">
      <alignment horizontal="left"/>
    </xf>
    <xf numFmtId="0" fontId="9" fillId="0" borderId="54" xfId="0" applyFont="1" applyBorder="1" applyAlignment="1" applyProtection="1">
      <alignment horizontal="left" vertical="center" wrapText="1"/>
    </xf>
    <xf numFmtId="0" fontId="20" fillId="0" borderId="65" xfId="0" applyFont="1" applyFill="1" applyBorder="1" applyAlignment="1" applyProtection="1"/>
    <xf numFmtId="0" fontId="0" fillId="0" borderId="8" xfId="0" applyBorder="1" applyAlignment="1"/>
    <xf numFmtId="0" fontId="10" fillId="3" borderId="16" xfId="0" applyFont="1" applyFill="1" applyBorder="1" applyAlignment="1" applyProtection="1">
      <alignment horizontal="left"/>
    </xf>
    <xf numFmtId="0" fontId="10" fillId="3" borderId="0" xfId="0" applyFont="1" applyFill="1" applyBorder="1" applyAlignment="1" applyProtection="1">
      <alignment horizontal="left"/>
    </xf>
    <xf numFmtId="0" fontId="10" fillId="3" borderId="66" xfId="0" applyFont="1" applyFill="1" applyBorder="1" applyAlignment="1" applyProtection="1">
      <alignment horizontal="left"/>
    </xf>
    <xf numFmtId="2" fontId="6" fillId="9" borderId="6" xfId="0" applyNumberFormat="1" applyFont="1" applyFill="1" applyBorder="1" applyAlignment="1" applyProtection="1">
      <alignment horizontal="center" vertical="center"/>
    </xf>
    <xf numFmtId="2" fontId="6" fillId="9" borderId="24" xfId="0" applyNumberFormat="1" applyFont="1" applyFill="1" applyBorder="1" applyAlignment="1" applyProtection="1">
      <alignment horizontal="center" vertical="center"/>
    </xf>
    <xf numFmtId="2" fontId="6" fillId="9" borderId="20" xfId="0" applyNumberFormat="1" applyFont="1" applyFill="1" applyBorder="1" applyAlignment="1" applyProtection="1">
      <alignment horizontal="center" vertical="center"/>
    </xf>
    <xf numFmtId="0" fontId="1" fillId="0" borderId="80" xfId="0" applyFont="1" applyBorder="1" applyAlignment="1" applyProtection="1">
      <alignment horizontal="center" vertical="center" wrapText="1"/>
    </xf>
    <xf numFmtId="0" fontId="1" fillId="0" borderId="20" xfId="0" applyFont="1" applyBorder="1" applyAlignment="1">
      <alignment horizontal="center" vertical="center" wrapText="1"/>
    </xf>
    <xf numFmtId="0" fontId="21" fillId="0" borderId="17" xfId="0" applyFont="1" applyBorder="1" applyAlignment="1" applyProtection="1">
      <alignment horizontal="left" vertical="center" wrapText="1"/>
    </xf>
    <xf numFmtId="0" fontId="21" fillId="0" borderId="57" xfId="0" applyFont="1" applyBorder="1" applyAlignment="1" applyProtection="1">
      <alignment horizontal="left" vertical="center" wrapText="1"/>
    </xf>
    <xf numFmtId="0" fontId="3" fillId="3" borderId="16" xfId="0" applyFont="1" applyFill="1" applyBorder="1" applyAlignment="1" applyProtection="1">
      <alignment horizontal="left"/>
    </xf>
    <xf numFmtId="0" fontId="3" fillId="3" borderId="0" xfId="0" applyFont="1" applyFill="1" applyBorder="1" applyAlignment="1" applyProtection="1">
      <alignment horizontal="left"/>
    </xf>
    <xf numFmtId="0" fontId="3" fillId="3" borderId="66" xfId="0" applyFont="1" applyFill="1" applyBorder="1" applyAlignment="1" applyProtection="1">
      <alignment horizontal="left"/>
    </xf>
    <xf numFmtId="0" fontId="11" fillId="12" borderId="16" xfId="0" applyFont="1" applyFill="1" applyBorder="1" applyAlignment="1" applyProtection="1">
      <alignment horizontal="left"/>
    </xf>
    <xf numFmtId="0" fontId="11" fillId="12" borderId="0" xfId="0" applyFont="1" applyFill="1" applyBorder="1" applyAlignment="1" applyProtection="1">
      <alignment horizontal="left"/>
    </xf>
    <xf numFmtId="0" fontId="11" fillId="12" borderId="66" xfId="0" applyFont="1" applyFill="1" applyBorder="1" applyAlignment="1" applyProtection="1">
      <alignment horizontal="left"/>
    </xf>
    <xf numFmtId="0" fontId="9" fillId="0" borderId="71" xfId="0" applyFont="1" applyBorder="1" applyAlignment="1" applyProtection="1">
      <alignment horizontal="left" wrapText="1"/>
    </xf>
    <xf numFmtId="0" fontId="9" fillId="0" borderId="4" xfId="0" applyFont="1" applyBorder="1" applyAlignment="1" applyProtection="1">
      <alignment horizontal="left" wrapText="1"/>
    </xf>
    <xf numFmtId="0" fontId="9" fillId="0" borderId="68" xfId="0" applyFont="1" applyBorder="1" applyAlignment="1" applyProtection="1">
      <alignment horizontal="left" wrapText="1"/>
    </xf>
    <xf numFmtId="10" fontId="8" fillId="0" borderId="6" xfId="0" applyNumberFormat="1" applyFont="1" applyBorder="1" applyAlignment="1">
      <alignment horizontal="center" vertical="center" wrapText="1"/>
    </xf>
    <xf numFmtId="10" fontId="8" fillId="0" borderId="20" xfId="0" applyNumberFormat="1" applyFont="1" applyBorder="1" applyAlignment="1">
      <alignment horizontal="center" vertical="center" wrapText="1"/>
    </xf>
    <xf numFmtId="0" fontId="9" fillId="0" borderId="17" xfId="0" applyFont="1" applyBorder="1" applyAlignment="1" applyProtection="1">
      <alignment horizontal="left" vertical="top" wrapText="1"/>
    </xf>
    <xf numFmtId="0" fontId="9" fillId="4" borderId="19" xfId="0" applyFont="1" applyFill="1" applyBorder="1" applyAlignment="1" applyProtection="1">
      <alignment horizontal="left"/>
    </xf>
    <xf numFmtId="0" fontId="9" fillId="4" borderId="9" xfId="0" applyFont="1" applyFill="1" applyBorder="1" applyAlignment="1" applyProtection="1">
      <alignment horizontal="left"/>
    </xf>
    <xf numFmtId="0" fontId="9" fillId="0" borderId="1" xfId="0" applyFont="1" applyBorder="1" applyAlignment="1" applyProtection="1">
      <alignment horizontal="left" vertical="top" wrapText="1"/>
    </xf>
    <xf numFmtId="0" fontId="6" fillId="9" borderId="81" xfId="0" applyFont="1" applyFill="1" applyBorder="1" applyAlignment="1" applyProtection="1">
      <alignment horizontal="center" vertical="center"/>
    </xf>
    <xf numFmtId="0" fontId="6" fillId="9" borderId="79" xfId="0" applyFont="1" applyFill="1" applyBorder="1" applyAlignment="1" applyProtection="1">
      <alignment horizontal="center" vertical="center"/>
    </xf>
    <xf numFmtId="0" fontId="31" fillId="0" borderId="16" xfId="0" applyFont="1" applyFill="1" applyBorder="1" applyAlignment="1" applyProtection="1">
      <alignment horizontal="left"/>
    </xf>
    <xf numFmtId="0" fontId="20" fillId="0" borderId="44" xfId="0" applyFont="1" applyBorder="1" applyAlignment="1" applyProtection="1">
      <alignment horizontal="left" vertical="top" wrapText="1"/>
    </xf>
    <xf numFmtId="0" fontId="20" fillId="0" borderId="55" xfId="0" applyFont="1" applyBorder="1" applyAlignment="1" applyProtection="1">
      <alignment horizontal="left" vertical="top" wrapText="1"/>
    </xf>
    <xf numFmtId="0" fontId="20" fillId="0" borderId="64" xfId="0" applyFont="1" applyBorder="1" applyAlignment="1" applyProtection="1">
      <alignment horizontal="left" vertical="top" wrapText="1"/>
    </xf>
    <xf numFmtId="0" fontId="19" fillId="0" borderId="65" xfId="0" applyFont="1"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11" fillId="10" borderId="40" xfId="0" applyFont="1" applyFill="1" applyBorder="1" applyAlignment="1" applyProtection="1">
      <alignment horizontal="left"/>
    </xf>
    <xf numFmtId="0" fontId="11" fillId="10" borderId="39" xfId="0" applyFont="1" applyFill="1" applyBorder="1" applyAlignment="1" applyProtection="1">
      <alignment horizontal="left"/>
    </xf>
    <xf numFmtId="0" fontId="11" fillId="10" borderId="54" xfId="0" applyFont="1" applyFill="1" applyBorder="1" applyAlignment="1" applyProtection="1">
      <alignment horizontal="left"/>
    </xf>
    <xf numFmtId="0" fontId="12" fillId="9" borderId="6" xfId="0" applyFont="1" applyFill="1" applyBorder="1" applyAlignment="1" applyProtection="1">
      <alignment horizontal="center" vertical="center"/>
    </xf>
    <xf numFmtId="0" fontId="12" fillId="9" borderId="24" xfId="0" applyFont="1" applyFill="1" applyBorder="1" applyAlignment="1" applyProtection="1">
      <alignment horizontal="center" vertical="center"/>
    </xf>
    <xf numFmtId="0" fontId="6" fillId="9" borderId="20" xfId="0" applyFont="1" applyFill="1" applyBorder="1" applyAlignment="1" applyProtection="1">
      <alignment horizontal="center" vertical="center"/>
    </xf>
    <xf numFmtId="0" fontId="9" fillId="0" borderId="23" xfId="0" applyFont="1" applyFill="1" applyBorder="1" applyAlignment="1" applyProtection="1">
      <alignment horizontal="left" vertical="center"/>
    </xf>
    <xf numFmtId="0" fontId="9" fillId="0" borderId="12" xfId="0" applyFont="1" applyFill="1" applyBorder="1" applyAlignment="1" applyProtection="1">
      <alignment horizontal="left" vertical="center"/>
    </xf>
    <xf numFmtId="0" fontId="9" fillId="0" borderId="8" xfId="0" applyFont="1" applyFill="1" applyBorder="1" applyAlignment="1" applyProtection="1">
      <alignment horizontal="left" vertical="center"/>
    </xf>
    <xf numFmtId="0" fontId="9" fillId="0" borderId="77" xfId="0" applyFont="1" applyFill="1" applyBorder="1" applyAlignment="1" applyProtection="1">
      <alignment horizontal="left" vertical="center"/>
    </xf>
    <xf numFmtId="0" fontId="11" fillId="0" borderId="40" xfId="0" applyFont="1" applyFill="1" applyBorder="1" applyAlignment="1" applyProtection="1">
      <alignment vertical="top" wrapText="1"/>
      <protection locked="0"/>
    </xf>
    <xf numFmtId="0" fontId="8" fillId="0" borderId="39" xfId="0" applyFont="1" applyBorder="1" applyAlignment="1" applyProtection="1">
      <alignment vertical="top" wrapText="1"/>
      <protection locked="0"/>
    </xf>
    <xf numFmtId="0" fontId="8" fillId="0" borderId="54" xfId="0" applyFont="1" applyBorder="1" applyAlignment="1" applyProtection="1">
      <alignment vertical="top" wrapText="1"/>
      <protection locked="0"/>
    </xf>
    <xf numFmtId="0" fontId="6" fillId="9" borderId="6" xfId="0" applyFont="1" applyFill="1" applyBorder="1" applyAlignment="1" applyProtection="1">
      <alignment horizontal="center" vertical="center"/>
    </xf>
    <xf numFmtId="0" fontId="6" fillId="9" borderId="24" xfId="0" applyFont="1" applyFill="1" applyBorder="1" applyAlignment="1" applyProtection="1">
      <alignment horizontal="center" vertical="center"/>
    </xf>
    <xf numFmtId="0" fontId="12" fillId="11" borderId="24" xfId="0" applyFont="1" applyFill="1" applyBorder="1" applyAlignment="1" applyProtection="1">
      <alignment horizontal="center" vertical="center"/>
      <protection locked="0"/>
    </xf>
    <xf numFmtId="0" fontId="6" fillId="11" borderId="24" xfId="0" applyFont="1" applyFill="1" applyBorder="1" applyAlignment="1" applyProtection="1">
      <alignment horizontal="center" vertical="center"/>
      <protection locked="0"/>
    </xf>
    <xf numFmtId="0" fontId="0" fillId="11" borderId="24" xfId="0" applyFill="1" applyBorder="1" applyAlignment="1" applyProtection="1">
      <alignment horizontal="center" vertical="center"/>
      <protection locked="0"/>
    </xf>
    <xf numFmtId="0" fontId="0" fillId="11" borderId="20" xfId="0" applyFill="1" applyBorder="1" applyAlignment="1" applyProtection="1">
      <alignment horizontal="center" vertical="center"/>
      <protection locked="0"/>
    </xf>
    <xf numFmtId="0" fontId="23" fillId="0" borderId="17" xfId="0" applyFont="1" applyFill="1" applyBorder="1" applyAlignment="1" applyProtection="1">
      <alignment wrapText="1"/>
    </xf>
    <xf numFmtId="0" fontId="0" fillId="0" borderId="57" xfId="0" applyBorder="1" applyAlignment="1">
      <alignment wrapText="1"/>
    </xf>
    <xf numFmtId="0" fontId="0" fillId="0" borderId="58" xfId="0" applyBorder="1" applyAlignment="1">
      <alignment wrapText="1"/>
    </xf>
    <xf numFmtId="0" fontId="0" fillId="0" borderId="4" xfId="0" applyBorder="1" applyAlignment="1">
      <alignment horizontal="left" vertical="top" wrapText="1"/>
    </xf>
    <xf numFmtId="0" fontId="18" fillId="2" borderId="32" xfId="0" applyFont="1" applyFill="1" applyBorder="1" applyAlignment="1">
      <alignment horizontal="left" vertical="center"/>
    </xf>
    <xf numFmtId="0" fontId="18" fillId="2" borderId="33" xfId="0" applyFont="1" applyFill="1" applyBorder="1" applyAlignment="1">
      <alignment horizontal="left" vertical="center"/>
    </xf>
    <xf numFmtId="0" fontId="18" fillId="2" borderId="35" xfId="0" applyFont="1" applyFill="1" applyBorder="1" applyAlignment="1">
      <alignment horizontal="left" vertical="center"/>
    </xf>
    <xf numFmtId="0" fontId="18" fillId="2" borderId="34" xfId="0" applyFont="1" applyFill="1" applyBorder="1" applyAlignment="1">
      <alignment horizontal="left" vertical="center"/>
    </xf>
    <xf numFmtId="0" fontId="18" fillId="2" borderId="61" xfId="0" applyFont="1" applyFill="1" applyBorder="1" applyAlignment="1">
      <alignment horizontal="left" vertical="center"/>
    </xf>
    <xf numFmtId="0" fontId="18" fillId="2" borderId="52" xfId="0" applyFont="1" applyFill="1" applyBorder="1" applyAlignment="1">
      <alignment horizontal="left" vertical="center"/>
    </xf>
    <xf numFmtId="0" fontId="18" fillId="2" borderId="53" xfId="0" applyFont="1" applyFill="1" applyBorder="1" applyAlignment="1">
      <alignment horizontal="left" vertical="center"/>
    </xf>
  </cellXfs>
  <cellStyles count="2">
    <cellStyle name="Comma" xfId="1" builtinId="3"/>
    <cellStyle name="Normal" xfId="0" builtinId="0"/>
  </cellStyles>
  <dxfs count="0"/>
  <tableStyles count="0" defaultTableStyle="TableStyleMedium9" defaultPivotStyle="PivotStyleLight16"/>
  <colors>
    <mruColors>
      <color rgb="FFFFFF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06/relationships/vbaProject" Target="vbaProject.bin"/><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311"/>
  <sheetViews>
    <sheetView tabSelected="1" zoomScaleNormal="100" zoomScaleSheetLayoutView="100" workbookViewId="0">
      <selection activeCell="B7" sqref="B7:D7"/>
    </sheetView>
  </sheetViews>
  <sheetFormatPr defaultColWidth="9.33203125" defaultRowHeight="16.2" x14ac:dyDescent="0.4"/>
  <cols>
    <col min="1" max="1" width="26.5546875" style="3" customWidth="1"/>
    <col min="2" max="2" width="17.88671875" style="3" customWidth="1"/>
    <col min="3" max="3" width="30" style="3" customWidth="1"/>
    <col min="4" max="4" width="19.77734375" style="3" customWidth="1"/>
    <col min="5" max="5" width="21.44140625" style="3" customWidth="1"/>
    <col min="6" max="6" width="0.33203125" style="4" customWidth="1"/>
    <col min="7" max="24" width="9.33203125" style="14"/>
    <col min="25" max="16384" width="9.33203125" style="3"/>
  </cols>
  <sheetData>
    <row r="1" spans="1:24" x14ac:dyDescent="0.4">
      <c r="B1" s="1"/>
      <c r="C1" s="1"/>
      <c r="D1" s="1"/>
      <c r="E1" s="148" t="s">
        <v>131</v>
      </c>
      <c r="F1" s="2"/>
    </row>
    <row r="2" spans="1:24" x14ac:dyDescent="0.4">
      <c r="A2" s="23" t="s">
        <v>198</v>
      </c>
      <c r="B2" s="1"/>
      <c r="C2" s="1"/>
      <c r="D2" s="1"/>
      <c r="E2" s="148"/>
      <c r="F2" s="2"/>
    </row>
    <row r="3" spans="1:24" ht="21" x14ac:dyDescent="0.4">
      <c r="A3" s="375" t="s">
        <v>38</v>
      </c>
      <c r="B3" s="375"/>
      <c r="C3" s="375"/>
      <c r="D3" s="375"/>
      <c r="E3" s="375"/>
    </row>
    <row r="4" spans="1:24" ht="18.600000000000001" x14ac:dyDescent="0.4">
      <c r="A4" s="376" t="s">
        <v>149</v>
      </c>
      <c r="B4" s="376"/>
      <c r="C4" s="376"/>
      <c r="D4" s="376"/>
      <c r="E4" s="376"/>
      <c r="F4" s="5"/>
    </row>
    <row r="5" spans="1:24" ht="18.600000000000001" x14ac:dyDescent="0.4">
      <c r="A5" s="376" t="s">
        <v>90</v>
      </c>
      <c r="B5" s="376"/>
      <c r="C5" s="376"/>
      <c r="D5" s="376"/>
      <c r="E5" s="376"/>
      <c r="F5" s="5"/>
    </row>
    <row r="6" spans="1:24" ht="18" customHeight="1" thickBot="1" x14ac:dyDescent="0.3">
      <c r="A6" s="237"/>
      <c r="B6" s="237"/>
      <c r="C6" s="237"/>
      <c r="D6" s="238"/>
      <c r="E6" s="389" t="s">
        <v>8</v>
      </c>
      <c r="F6" s="389"/>
    </row>
    <row r="7" spans="1:24" ht="19.5" customHeight="1" thickBot="1" x14ac:dyDescent="0.35">
      <c r="A7" s="230" t="s">
        <v>7</v>
      </c>
      <c r="B7" s="379"/>
      <c r="C7" s="379"/>
      <c r="D7" s="380"/>
      <c r="E7" s="383"/>
      <c r="F7" s="384"/>
    </row>
    <row r="8" spans="1:24" ht="19.5" customHeight="1" thickBot="1" x14ac:dyDescent="0.3">
      <c r="A8" s="230" t="s">
        <v>5</v>
      </c>
      <c r="B8" s="381"/>
      <c r="C8" s="381"/>
      <c r="D8" s="382"/>
      <c r="E8" s="385"/>
      <c r="F8" s="386"/>
    </row>
    <row r="9" spans="1:24" ht="19.5" customHeight="1" thickBot="1" x14ac:dyDescent="0.3">
      <c r="A9" s="230" t="s">
        <v>1</v>
      </c>
      <c r="B9" s="381"/>
      <c r="C9" s="381"/>
      <c r="D9" s="382"/>
      <c r="E9" s="385"/>
      <c r="F9" s="386"/>
    </row>
    <row r="10" spans="1:24" ht="20.25" customHeight="1" thickBot="1" x14ac:dyDescent="0.3">
      <c r="A10" s="230" t="s">
        <v>12</v>
      </c>
      <c r="B10" s="231"/>
      <c r="C10" s="390"/>
      <c r="D10" s="391"/>
      <c r="E10" s="385"/>
      <c r="F10" s="386"/>
    </row>
    <row r="11" spans="1:24" ht="20.25" customHeight="1" thickBot="1" x14ac:dyDescent="0.3">
      <c r="A11" s="230" t="s">
        <v>13</v>
      </c>
      <c r="B11" s="232"/>
      <c r="C11" s="397"/>
      <c r="D11" s="398"/>
      <c r="E11" s="385"/>
      <c r="F11" s="386"/>
    </row>
    <row r="12" spans="1:24" ht="19.5" customHeight="1" thickBot="1" x14ac:dyDescent="0.3">
      <c r="A12" s="233" t="s">
        <v>14</v>
      </c>
      <c r="B12" s="234"/>
      <c r="C12" s="235" t="s">
        <v>51</v>
      </c>
      <c r="D12" s="236"/>
      <c r="E12" s="387"/>
      <c r="F12" s="388"/>
    </row>
    <row r="13" spans="1:24" ht="8.25" customHeight="1" thickBot="1" x14ac:dyDescent="0.45">
      <c r="B13" s="20"/>
      <c r="C13" s="20"/>
      <c r="D13" s="21"/>
      <c r="E13" s="6"/>
      <c r="F13" s="7"/>
    </row>
    <row r="14" spans="1:24" s="70" customFormat="1" ht="18" customHeight="1" thickBot="1" x14ac:dyDescent="0.45">
      <c r="A14" s="128"/>
      <c r="B14" s="57" t="s">
        <v>10</v>
      </c>
      <c r="C14" s="58" t="s">
        <v>11</v>
      </c>
      <c r="D14" s="59" t="s">
        <v>74</v>
      </c>
      <c r="E14" s="78" t="s">
        <v>75</v>
      </c>
      <c r="F14" s="7"/>
      <c r="G14" s="24"/>
      <c r="H14" s="24"/>
      <c r="I14" s="24"/>
      <c r="J14" s="24"/>
      <c r="K14" s="24"/>
      <c r="L14" s="24"/>
      <c r="M14" s="24"/>
      <c r="N14" s="24"/>
      <c r="O14" s="24"/>
      <c r="P14" s="24"/>
      <c r="Q14" s="24"/>
      <c r="R14" s="24"/>
      <c r="S14" s="24"/>
      <c r="T14" s="24"/>
      <c r="U14" s="24"/>
      <c r="V14" s="24"/>
      <c r="W14" s="24"/>
    </row>
    <row r="15" spans="1:24" s="25" customFormat="1" ht="10.5" customHeight="1" x14ac:dyDescent="0.4">
      <c r="A15" s="129"/>
      <c r="B15" s="392" t="str">
        <f>IF(B10=0,IF(AND(B38&gt;0,D71&gt;150%),(E95+E25+E110+E128+E120+E146+E42),""),IF(B10&gt;0,IF(AND(B38&gt;0,D71&gt;150%),(E40+E95+E25+E110+E128+E178+E120+E146),"")))</f>
        <v/>
      </c>
      <c r="C15" s="392" t="str">
        <f>IF(AND(D71&gt;150%,B38&gt;0),E186,"")</f>
        <v/>
      </c>
      <c r="D15" s="395" t="str">
        <f>IF(AND(B38&gt;0,D71&gt;150%,B10&gt;0),B15+C15,"")</f>
        <v/>
      </c>
      <c r="E15" s="395" t="str">
        <f>IF(B10=0,(IF(AND(B38&gt;0,D71&gt;150%,B11&gt;0),E42+E95+E25+E110+E128+E120+E146+C15,"")),"")</f>
        <v/>
      </c>
      <c r="F15" s="7"/>
      <c r="G15" s="14"/>
      <c r="H15" s="14"/>
      <c r="I15" s="14"/>
      <c r="J15" s="14"/>
      <c r="K15" s="14"/>
      <c r="L15" s="14"/>
      <c r="M15" s="14"/>
      <c r="N15" s="14"/>
      <c r="O15" s="14"/>
      <c r="P15" s="14"/>
      <c r="Q15" s="14"/>
      <c r="R15" s="14"/>
      <c r="S15" s="14"/>
      <c r="T15" s="14"/>
      <c r="U15" s="14"/>
      <c r="V15" s="14"/>
      <c r="W15" s="14"/>
    </row>
    <row r="16" spans="1:24" s="25" customFormat="1" ht="15" customHeight="1" thickBot="1" x14ac:dyDescent="0.45">
      <c r="A16" s="135" t="s">
        <v>144</v>
      </c>
      <c r="B16" s="393"/>
      <c r="C16" s="394"/>
      <c r="D16" s="396"/>
      <c r="E16" s="396"/>
      <c r="F16" s="7"/>
      <c r="G16" s="14"/>
      <c r="H16" s="14"/>
      <c r="I16" s="14"/>
      <c r="J16" s="14"/>
      <c r="K16" s="14"/>
      <c r="L16" s="14"/>
      <c r="M16" s="14"/>
      <c r="N16" s="14"/>
      <c r="O16" s="14"/>
      <c r="P16" s="14"/>
      <c r="Q16" s="14"/>
      <c r="R16" s="14"/>
      <c r="S16" s="14"/>
      <c r="T16" s="14"/>
      <c r="U16" s="14"/>
      <c r="V16" s="14"/>
      <c r="W16" s="14"/>
      <c r="X16" s="14"/>
    </row>
    <row r="17" spans="1:24" s="25" customFormat="1" ht="30" customHeight="1" thickBot="1" x14ac:dyDescent="0.45">
      <c r="A17" s="130" t="s">
        <v>145</v>
      </c>
      <c r="B17" s="75" t="str">
        <f>IF(AND(B10&lt;&gt;"",D71&gt;0%,D71&lt;=150%),(E40+E76+E25+E110+E128+E178+E120+E146),IF(AND(B10="",D71&gt;0%,D71&lt;=150%),(E42+E76+E25+E110+E128+E120+E146),""))</f>
        <v/>
      </c>
      <c r="C17" s="75" t="str">
        <f>IF(AND(D71&gt;0%,D71&lt;=150%),E186,"")</f>
        <v/>
      </c>
      <c r="D17" s="77" t="str">
        <f>IF(B10&gt;0,(IF(AND(D71&gt;0,D71&lt;=150%),B17+C17,"")),"")</f>
        <v/>
      </c>
      <c r="E17" s="152" t="str">
        <f>IF(B10=0,(IF(AND(B38&gt;0,D71&lt;=150%,B11&gt;0),E42+E76+E25+E110+E120+E128+E146+E186,"")),"")</f>
        <v/>
      </c>
      <c r="F17" s="7" t="s">
        <v>6</v>
      </c>
      <c r="G17" s="14"/>
      <c r="H17" s="14"/>
      <c r="I17" s="14"/>
      <c r="J17" s="14"/>
      <c r="K17" s="14"/>
      <c r="L17" s="14"/>
      <c r="M17" s="14"/>
      <c r="N17" s="14"/>
      <c r="O17" s="14"/>
      <c r="P17" s="14"/>
      <c r="Q17" s="14"/>
      <c r="R17" s="14"/>
      <c r="S17" s="14"/>
      <c r="T17" s="14"/>
      <c r="U17" s="14"/>
      <c r="V17" s="14"/>
      <c r="W17" s="14"/>
      <c r="X17" s="14"/>
    </row>
    <row r="18" spans="1:24" s="25" customFormat="1" ht="34.950000000000003" customHeight="1" thickBot="1" x14ac:dyDescent="0.45">
      <c r="A18" s="158" t="s">
        <v>150</v>
      </c>
      <c r="B18" s="76" t="str">
        <f>IF(B48&gt;0,IF(AND(D53&gt;0,B10=0),(E53+E88+E25+E110+E120+E158+E128),(E50+E88+E25+E110+E178+E120+E158+E128)),"")</f>
        <v/>
      </c>
      <c r="C18" s="76" t="str">
        <f>IF(B48&gt;0,E186,"")</f>
        <v/>
      </c>
      <c r="D18" s="76" t="str">
        <f>IF(B10&gt;0,IF(B48&gt;0,B18+C18,""),"")</f>
        <v/>
      </c>
      <c r="E18" s="246" t="str">
        <f>IF(B10=0,(IF(AND(B48&gt;0),E53+E88+E25+E110+E128+E120+E158+C18,"")),"")</f>
        <v/>
      </c>
      <c r="F18" s="7"/>
      <c r="G18" s="14"/>
      <c r="H18" s="14"/>
      <c r="I18" s="14"/>
      <c r="J18" s="14"/>
      <c r="K18" s="14"/>
      <c r="L18" s="14"/>
      <c r="M18" s="14"/>
      <c r="N18" s="14"/>
      <c r="O18" s="14"/>
      <c r="P18" s="14"/>
      <c r="Q18" s="14"/>
      <c r="R18" s="14"/>
      <c r="S18" s="14"/>
      <c r="T18" s="14"/>
      <c r="U18" s="14"/>
      <c r="V18" s="14"/>
      <c r="W18" s="14"/>
      <c r="X18" s="14"/>
    </row>
    <row r="19" spans="1:24" ht="27.6" customHeight="1" thickBot="1" x14ac:dyDescent="0.45">
      <c r="A19" s="159" t="s">
        <v>151</v>
      </c>
      <c r="B19" s="244" t="str">
        <f>IF(E61&gt;0,E25+E61+E101+E110+E120+E128+E168,"")</f>
        <v/>
      </c>
      <c r="C19" s="244" t="str">
        <f>IF(E61&gt;0,E186,"")</f>
        <v/>
      </c>
      <c r="D19" s="245"/>
      <c r="E19" s="244" t="str">
        <f>IF(AND(B10="",E61&gt;0),B19+C19,"")</f>
        <v/>
      </c>
      <c r="F19" s="7"/>
    </row>
    <row r="20" spans="1:24" ht="3.6" customHeight="1" x14ac:dyDescent="0.4">
      <c r="A20" s="154"/>
      <c r="B20" s="155"/>
      <c r="C20" s="156"/>
      <c r="D20" s="157"/>
      <c r="E20" s="22"/>
      <c r="F20" s="7"/>
    </row>
    <row r="21" spans="1:24" ht="54.9" customHeight="1" x14ac:dyDescent="0.4">
      <c r="A21" s="377" t="s">
        <v>177</v>
      </c>
      <c r="B21" s="378"/>
      <c r="C21" s="378"/>
      <c r="D21" s="378"/>
      <c r="E21" s="378"/>
      <c r="F21" s="173"/>
    </row>
    <row r="22" spans="1:24" ht="15.75" customHeight="1" x14ac:dyDescent="0.3">
      <c r="A22" s="489" t="s">
        <v>123</v>
      </c>
      <c r="B22" s="490"/>
      <c r="C22" s="490"/>
      <c r="D22" s="490"/>
      <c r="E22" s="490"/>
      <c r="F22" s="491"/>
    </row>
    <row r="23" spans="1:24" s="33" customFormat="1" ht="18" thickBot="1" x14ac:dyDescent="0.35">
      <c r="A23" s="170" t="s">
        <v>128</v>
      </c>
      <c r="B23" s="171"/>
      <c r="C23" s="171"/>
      <c r="D23" s="171"/>
      <c r="E23" s="172"/>
      <c r="F23" s="174"/>
      <c r="G23" s="45"/>
      <c r="H23" s="45"/>
      <c r="I23" s="45"/>
      <c r="J23" s="45"/>
      <c r="K23" s="45"/>
      <c r="L23" s="45"/>
      <c r="M23" s="45"/>
      <c r="N23" s="45"/>
      <c r="O23" s="45"/>
      <c r="P23" s="45"/>
      <c r="Q23" s="45"/>
      <c r="R23" s="45"/>
      <c r="S23" s="45"/>
      <c r="T23" s="45"/>
      <c r="U23" s="45"/>
      <c r="V23" s="45"/>
      <c r="W23" s="45"/>
      <c r="X23" s="45"/>
    </row>
    <row r="24" spans="1:24" ht="54.9" customHeight="1" thickBot="1" x14ac:dyDescent="0.3">
      <c r="A24" s="440" t="s">
        <v>152</v>
      </c>
      <c r="B24" s="441"/>
      <c r="C24" s="441"/>
      <c r="D24" s="441"/>
      <c r="E24" s="55" t="s">
        <v>2</v>
      </c>
      <c r="F24" s="13" t="str">
        <f>IF(E24="","ERROR","")</f>
        <v/>
      </c>
    </row>
    <row r="25" spans="1:24" ht="15.75" customHeight="1" x14ac:dyDescent="0.25">
      <c r="A25" s="476" t="s">
        <v>92</v>
      </c>
      <c r="B25" s="477"/>
      <c r="C25" s="477"/>
      <c r="D25" s="477"/>
      <c r="E25" s="410"/>
      <c r="F25" s="13"/>
    </row>
    <row r="26" spans="1:24" s="41" customFormat="1" ht="15" customHeight="1" x14ac:dyDescent="0.4">
      <c r="A26" s="453" t="s">
        <v>93</v>
      </c>
      <c r="B26" s="454"/>
      <c r="C26" s="454"/>
      <c r="D26" s="454"/>
      <c r="E26" s="411"/>
      <c r="F26" s="60"/>
      <c r="G26" s="40"/>
      <c r="H26" s="40"/>
      <c r="I26" s="40"/>
      <c r="J26" s="40"/>
      <c r="K26" s="40"/>
      <c r="L26" s="40"/>
      <c r="M26" s="40"/>
      <c r="N26" s="40"/>
      <c r="O26" s="40"/>
      <c r="P26" s="40"/>
      <c r="Q26" s="40"/>
      <c r="R26" s="40"/>
      <c r="S26" s="40"/>
      <c r="T26" s="40"/>
      <c r="U26" s="40"/>
      <c r="V26" s="40"/>
      <c r="W26" s="40"/>
      <c r="X26" s="40"/>
    </row>
    <row r="27" spans="1:24" ht="15.75" customHeight="1" thickBot="1" x14ac:dyDescent="0.3">
      <c r="A27" s="453" t="s">
        <v>94</v>
      </c>
      <c r="B27" s="454"/>
      <c r="C27" s="454"/>
      <c r="D27" s="454"/>
      <c r="E27" s="412"/>
      <c r="F27" s="13"/>
    </row>
    <row r="28" spans="1:24" ht="16.8" thickBot="1" x14ac:dyDescent="0.3">
      <c r="A28" s="46" t="s">
        <v>170</v>
      </c>
      <c r="B28" s="47"/>
      <c r="C28" s="47"/>
      <c r="D28" s="47"/>
      <c r="E28" s="48"/>
      <c r="F28" s="13"/>
    </row>
    <row r="29" spans="1:24" ht="73.95" customHeight="1" thickBot="1" x14ac:dyDescent="0.3">
      <c r="A29" s="373"/>
      <c r="B29" s="374"/>
      <c r="C29" s="374"/>
      <c r="D29" s="374"/>
      <c r="E29" s="344"/>
      <c r="F29" s="13"/>
    </row>
    <row r="30" spans="1:24" ht="1.95" customHeight="1" x14ac:dyDescent="0.4">
      <c r="A30" s="181"/>
      <c r="B30" s="175"/>
      <c r="C30" s="175"/>
      <c r="D30" s="176"/>
      <c r="E30" s="176"/>
      <c r="F30" s="173"/>
    </row>
    <row r="31" spans="1:24" s="35" customFormat="1" ht="27.75" customHeight="1" x14ac:dyDescent="0.25">
      <c r="A31" s="442" t="s">
        <v>157</v>
      </c>
      <c r="B31" s="443"/>
      <c r="C31" s="443"/>
      <c r="D31" s="443"/>
      <c r="E31" s="443"/>
      <c r="F31" s="444"/>
      <c r="G31" s="34"/>
      <c r="H31" s="34"/>
      <c r="I31" s="34"/>
      <c r="J31" s="34"/>
      <c r="K31" s="34"/>
      <c r="L31" s="34"/>
      <c r="M31" s="34"/>
      <c r="N31" s="34"/>
      <c r="O31" s="34"/>
      <c r="P31" s="34"/>
      <c r="Q31" s="34"/>
      <c r="R31" s="34"/>
      <c r="S31" s="34"/>
      <c r="T31" s="34"/>
      <c r="U31" s="34"/>
      <c r="V31" s="34"/>
      <c r="W31" s="34"/>
      <c r="X31" s="34"/>
    </row>
    <row r="32" spans="1:24" ht="14.25" customHeight="1" x14ac:dyDescent="0.4">
      <c r="A32" s="182" t="s">
        <v>160</v>
      </c>
      <c r="B32" s="175"/>
      <c r="C32" s="175"/>
      <c r="D32" s="176"/>
      <c r="E32" s="176"/>
      <c r="F32" s="173"/>
    </row>
    <row r="33" spans="1:24" ht="0.75" customHeight="1" x14ac:dyDescent="0.4">
      <c r="A33" s="183"/>
      <c r="B33" s="175"/>
      <c r="C33" s="175"/>
      <c r="D33" s="176"/>
      <c r="E33" s="176"/>
      <c r="F33" s="173"/>
    </row>
    <row r="34" spans="1:24" ht="27" customHeight="1" x14ac:dyDescent="0.4">
      <c r="A34" s="416" t="s">
        <v>159</v>
      </c>
      <c r="B34" s="417"/>
      <c r="C34" s="417"/>
      <c r="D34" s="417"/>
      <c r="E34" s="417"/>
      <c r="F34" s="177"/>
    </row>
    <row r="35" spans="1:24" ht="52.2" customHeight="1" x14ac:dyDescent="0.4">
      <c r="A35" s="420" t="s">
        <v>178</v>
      </c>
      <c r="B35" s="421"/>
      <c r="C35" s="421"/>
      <c r="D35" s="421"/>
      <c r="E35" s="421"/>
      <c r="F35" s="173"/>
    </row>
    <row r="36" spans="1:24" ht="16.2" customHeight="1" x14ac:dyDescent="0.4">
      <c r="A36" s="420" t="s">
        <v>146</v>
      </c>
      <c r="B36" s="421"/>
      <c r="C36" s="421"/>
      <c r="D36" s="421"/>
      <c r="E36" s="421"/>
      <c r="F36" s="173"/>
    </row>
    <row r="37" spans="1:24" ht="15" customHeight="1" thickBot="1" x14ac:dyDescent="0.45">
      <c r="A37" s="184" t="s">
        <v>91</v>
      </c>
      <c r="B37" s="178"/>
      <c r="C37" s="178"/>
      <c r="D37" s="179"/>
      <c r="E37" s="179"/>
      <c r="F37" s="180"/>
    </row>
    <row r="38" spans="1:24" s="30" customFormat="1" ht="35.25" customHeight="1" thickBot="1" x14ac:dyDescent="0.45">
      <c r="A38" s="32" t="s">
        <v>40</v>
      </c>
      <c r="B38" s="74"/>
      <c r="C38" s="31" t="s">
        <v>69</v>
      </c>
      <c r="D38" s="131" t="str">
        <f>IF(B10&gt;0,B38/(B10),"")</f>
        <v/>
      </c>
      <c r="E38" s="79"/>
      <c r="F38" s="8"/>
      <c r="G38" s="29"/>
      <c r="H38" s="29"/>
      <c r="I38" s="29"/>
      <c r="J38" s="29"/>
      <c r="K38" s="29"/>
      <c r="L38" s="29"/>
      <c r="M38" s="29"/>
      <c r="N38" s="29"/>
      <c r="O38" s="29"/>
      <c r="P38" s="29"/>
      <c r="Q38" s="29"/>
      <c r="R38" s="29"/>
      <c r="S38" s="29"/>
      <c r="T38" s="29"/>
      <c r="U38" s="29"/>
      <c r="V38" s="29"/>
      <c r="W38" s="29"/>
      <c r="X38" s="29"/>
    </row>
    <row r="39" spans="1:24" ht="14.25" customHeight="1" thickBot="1" x14ac:dyDescent="0.3">
      <c r="A39" s="289"/>
      <c r="B39" s="290"/>
      <c r="C39" s="290"/>
      <c r="D39" s="291"/>
      <c r="E39" s="36" t="s">
        <v>2</v>
      </c>
      <c r="F39" s="10"/>
    </row>
    <row r="40" spans="1:24" ht="12" customHeight="1" x14ac:dyDescent="0.25">
      <c r="A40" s="276" t="s">
        <v>97</v>
      </c>
      <c r="B40" s="277"/>
      <c r="C40" s="277" t="s">
        <v>71</v>
      </c>
      <c r="D40" s="277"/>
      <c r="E40" s="425">
        <f>IF(B10&gt;0,IF(D38&lt;50000,D38/50000*10,10),0)</f>
        <v>0</v>
      </c>
      <c r="F40" s="10"/>
    </row>
    <row r="41" spans="1:24" ht="15.6" customHeight="1" thickBot="1" x14ac:dyDescent="0.3">
      <c r="A41" s="467"/>
      <c r="B41" s="468"/>
      <c r="C41" s="469"/>
      <c r="D41" s="468"/>
      <c r="E41" s="472"/>
      <c r="F41" s="10"/>
    </row>
    <row r="42" spans="1:24" ht="15.6" customHeight="1" x14ac:dyDescent="0.25">
      <c r="A42" s="167"/>
      <c r="B42" s="28"/>
      <c r="C42" s="81" t="s">
        <v>64</v>
      </c>
      <c r="D42" s="132" t="e">
        <f>IF(B10&lt;&gt;"","",B38/B11)</f>
        <v>#DIV/0!</v>
      </c>
      <c r="E42" s="425" t="e">
        <f>IF(AND(B10="",B11&gt;0,D42&lt;50000),(D42/50000*10),IF(AND(B10="",B11&gt;0,D42&gt;=50000),10,""))</f>
        <v>#DIV/0!</v>
      </c>
      <c r="F42" s="12"/>
      <c r="J42" s="14" t="s">
        <v>6</v>
      </c>
    </row>
    <row r="43" spans="1:24" ht="17.25" customHeight="1" thickBot="1" x14ac:dyDescent="0.3">
      <c r="A43" s="169"/>
      <c r="B43" s="28"/>
      <c r="C43" s="134" t="s">
        <v>66</v>
      </c>
      <c r="D43" s="80"/>
      <c r="E43" s="426"/>
      <c r="F43" s="12"/>
    </row>
    <row r="44" spans="1:24" ht="17.25" customHeight="1" x14ac:dyDescent="0.25">
      <c r="A44" s="407" t="s">
        <v>72</v>
      </c>
      <c r="B44" s="408"/>
      <c r="C44" s="408"/>
      <c r="D44" s="408"/>
      <c r="E44" s="409"/>
      <c r="F44" s="12"/>
    </row>
    <row r="45" spans="1:24" ht="19.8" customHeight="1" x14ac:dyDescent="0.25">
      <c r="A45" s="320"/>
      <c r="B45" s="321"/>
      <c r="C45" s="321"/>
      <c r="D45" s="321"/>
      <c r="E45" s="322"/>
      <c r="F45" s="12"/>
    </row>
    <row r="46" spans="1:24" ht="9.75" customHeight="1" x14ac:dyDescent="0.25">
      <c r="A46" s="189" t="s">
        <v>45</v>
      </c>
      <c r="B46" s="168"/>
      <c r="C46" s="168"/>
      <c r="D46" s="168"/>
      <c r="E46" s="190"/>
      <c r="F46" s="12"/>
    </row>
    <row r="47" spans="1:24" ht="18" customHeight="1" thickBot="1" x14ac:dyDescent="0.45">
      <c r="A47" s="184" t="s">
        <v>158</v>
      </c>
      <c r="B47" s="178"/>
      <c r="C47" s="178"/>
      <c r="D47" s="179"/>
      <c r="E47" s="185"/>
      <c r="F47" s="64"/>
    </row>
    <row r="48" spans="1:24" ht="31.5" customHeight="1" thickBot="1" x14ac:dyDescent="0.45">
      <c r="A48" s="187" t="s">
        <v>41</v>
      </c>
      <c r="B48" s="73"/>
      <c r="C48" s="53" t="s">
        <v>70</v>
      </c>
      <c r="D48" s="133" t="str">
        <f>IF(B10=0,"",B48/(B10))</f>
        <v/>
      </c>
      <c r="E48" s="186"/>
      <c r="F48" s="8"/>
    </row>
    <row r="49" spans="1:8" ht="15" customHeight="1" thickBot="1" x14ac:dyDescent="0.45">
      <c r="A49" s="458" t="s">
        <v>171</v>
      </c>
      <c r="B49" s="459"/>
      <c r="C49" s="459"/>
      <c r="D49" s="460"/>
      <c r="E49" s="188" t="s">
        <v>2</v>
      </c>
    </row>
    <row r="50" spans="1:8" x14ac:dyDescent="0.25">
      <c r="A50" s="461"/>
      <c r="B50" s="462"/>
      <c r="C50" s="462"/>
      <c r="D50" s="463"/>
      <c r="E50" s="422" t="str">
        <f>IF(B10&gt;0,IF(D48&lt;50000,D48/50000*10,10),"")</f>
        <v/>
      </c>
      <c r="F50" s="12"/>
    </row>
    <row r="51" spans="1:8" ht="3.75" customHeight="1" thickBot="1" x14ac:dyDescent="0.3">
      <c r="A51" s="464"/>
      <c r="B51" s="465"/>
      <c r="C51" s="465"/>
      <c r="D51" s="466"/>
      <c r="E51" s="423"/>
      <c r="F51" s="12"/>
    </row>
    <row r="52" spans="1:8" ht="12.75" customHeight="1" thickBot="1" x14ac:dyDescent="0.3">
      <c r="A52" s="418"/>
      <c r="B52" s="418"/>
      <c r="C52" s="276"/>
      <c r="D52" s="419"/>
      <c r="E52" s="424"/>
      <c r="F52" s="12"/>
      <c r="H52" s="14" t="s">
        <v>6</v>
      </c>
    </row>
    <row r="53" spans="1:8" ht="15.75" customHeight="1" x14ac:dyDescent="0.25">
      <c r="A53" s="136"/>
      <c r="B53" s="28"/>
      <c r="C53" s="81" t="s">
        <v>65</v>
      </c>
      <c r="D53" s="53" t="e">
        <f>IF(B10&lt;&gt;"","",B48/B11)</f>
        <v>#DIV/0!</v>
      </c>
      <c r="E53" s="422" t="e">
        <f>IF(AND(B10="",D53&lt;50000),(D53/50000*10),IF(AND(B10="",D53&gt;=50000),10,""))</f>
        <v>#DIV/0!</v>
      </c>
      <c r="F53" s="12"/>
    </row>
    <row r="54" spans="1:8" ht="15.75" customHeight="1" thickBot="1" x14ac:dyDescent="0.3">
      <c r="A54" s="169"/>
      <c r="B54" s="166"/>
      <c r="C54" s="82" t="s">
        <v>66</v>
      </c>
      <c r="D54" s="80"/>
      <c r="E54" s="457"/>
      <c r="F54" s="12"/>
    </row>
    <row r="55" spans="1:8" ht="15.75" customHeight="1" thickBot="1" x14ac:dyDescent="0.3">
      <c r="A55" s="313" t="s">
        <v>72</v>
      </c>
      <c r="B55" s="314"/>
      <c r="C55" s="314"/>
      <c r="D55" s="314"/>
      <c r="E55" s="415"/>
      <c r="F55" s="12"/>
    </row>
    <row r="56" spans="1:8" ht="30.6" customHeight="1" thickBot="1" x14ac:dyDescent="0.3">
      <c r="A56" s="373"/>
      <c r="B56" s="470"/>
      <c r="C56" s="470"/>
      <c r="D56" s="470"/>
      <c r="E56" s="471"/>
      <c r="F56" s="12"/>
    </row>
    <row r="57" spans="1:8" ht="14.4" customHeight="1" x14ac:dyDescent="0.25">
      <c r="A57" s="191" t="s">
        <v>45</v>
      </c>
      <c r="B57" s="165"/>
      <c r="C57" s="165"/>
      <c r="D57" s="165"/>
      <c r="E57" s="192"/>
      <c r="F57" s="12"/>
    </row>
    <row r="58" spans="1:8" ht="14.4" customHeight="1" x14ac:dyDescent="0.25">
      <c r="A58" s="473" t="s">
        <v>187</v>
      </c>
      <c r="B58" s="474"/>
      <c r="C58" s="474"/>
      <c r="D58" s="474"/>
      <c r="E58" s="475"/>
      <c r="F58" s="12"/>
    </row>
    <row r="59" spans="1:8" ht="13.8" customHeight="1" x14ac:dyDescent="0.25">
      <c r="A59" s="436" t="s">
        <v>192</v>
      </c>
      <c r="B59" s="437"/>
      <c r="C59" s="437"/>
      <c r="D59" s="437"/>
      <c r="E59" s="438"/>
      <c r="F59" s="12"/>
    </row>
    <row r="60" spans="1:8" ht="16.8" customHeight="1" x14ac:dyDescent="0.25">
      <c r="A60" s="399" t="s">
        <v>188</v>
      </c>
      <c r="B60" s="400"/>
      <c r="C60" s="400"/>
      <c r="D60" s="400"/>
      <c r="E60" s="243" t="s">
        <v>2</v>
      </c>
      <c r="F60" s="12"/>
    </row>
    <row r="61" spans="1:8" ht="14.4" customHeight="1" x14ac:dyDescent="0.25">
      <c r="A61" s="399" t="s">
        <v>189</v>
      </c>
      <c r="B61" s="400"/>
      <c r="C61" s="400"/>
      <c r="D61" s="400"/>
      <c r="E61" s="439"/>
      <c r="F61" s="12"/>
    </row>
    <row r="62" spans="1:8" ht="14.4" customHeight="1" x14ac:dyDescent="0.25">
      <c r="A62" s="399" t="s">
        <v>190</v>
      </c>
      <c r="B62" s="400"/>
      <c r="C62" s="400"/>
      <c r="D62" s="400"/>
      <c r="E62" s="439"/>
      <c r="F62" s="12"/>
    </row>
    <row r="63" spans="1:8" ht="14.4" customHeight="1" x14ac:dyDescent="0.25">
      <c r="A63" s="399" t="s">
        <v>191</v>
      </c>
      <c r="B63" s="400"/>
      <c r="C63" s="400"/>
      <c r="D63" s="400"/>
      <c r="E63" s="439"/>
      <c r="F63" s="12"/>
    </row>
    <row r="64" spans="1:8" ht="14.4" customHeight="1" x14ac:dyDescent="0.25">
      <c r="A64" s="401" t="s">
        <v>72</v>
      </c>
      <c r="B64" s="402"/>
      <c r="C64" s="402"/>
      <c r="D64" s="402"/>
      <c r="E64" s="403"/>
      <c r="F64" s="12"/>
    </row>
    <row r="65" spans="1:6" ht="33.75" customHeight="1" x14ac:dyDescent="0.4">
      <c r="A65" s="404"/>
      <c r="B65" s="405"/>
      <c r="C65" s="405"/>
      <c r="D65" s="405"/>
      <c r="E65" s="406"/>
    </row>
    <row r="66" spans="1:6" ht="14.25" customHeight="1" x14ac:dyDescent="0.4">
      <c r="A66" s="430" t="s">
        <v>161</v>
      </c>
      <c r="B66" s="431"/>
      <c r="C66" s="431"/>
      <c r="D66" s="431"/>
      <c r="E66" s="432"/>
      <c r="F66" s="63"/>
    </row>
    <row r="67" spans="1:6" ht="32.25" customHeight="1" x14ac:dyDescent="0.4">
      <c r="A67" s="433" t="s">
        <v>162</v>
      </c>
      <c r="B67" s="434"/>
      <c r="C67" s="434"/>
      <c r="D67" s="434"/>
      <c r="E67" s="435"/>
      <c r="F67" s="8"/>
    </row>
    <row r="68" spans="1:6" ht="16.5" customHeight="1" x14ac:dyDescent="0.4">
      <c r="A68" s="427" t="s">
        <v>98</v>
      </c>
      <c r="B68" s="428"/>
      <c r="C68" s="428"/>
      <c r="D68" s="428"/>
      <c r="E68" s="429"/>
      <c r="F68" s="62"/>
    </row>
    <row r="69" spans="1:6" ht="57" customHeight="1" x14ac:dyDescent="0.4">
      <c r="A69" s="281" t="s">
        <v>194</v>
      </c>
      <c r="B69" s="282"/>
      <c r="C69" s="282"/>
      <c r="D69" s="282"/>
      <c r="E69" s="283"/>
      <c r="F69" s="17"/>
    </row>
    <row r="70" spans="1:6" ht="39.9" customHeight="1" thickBot="1" x14ac:dyDescent="0.45">
      <c r="A70" s="286" t="s">
        <v>44</v>
      </c>
      <c r="B70" s="287"/>
      <c r="C70" s="287"/>
      <c r="D70" s="287"/>
      <c r="E70" s="288"/>
      <c r="F70" s="17"/>
    </row>
    <row r="71" spans="1:6" ht="30" customHeight="1" thickBot="1" x14ac:dyDescent="0.45">
      <c r="A71" s="37" t="s">
        <v>42</v>
      </c>
      <c r="B71" s="72"/>
      <c r="C71" s="413" t="s">
        <v>76</v>
      </c>
      <c r="D71" s="508" t="str">
        <f>IF(B71&gt;0,(B71/B72),"0")</f>
        <v>0</v>
      </c>
      <c r="E71" s="193"/>
      <c r="F71" s="17"/>
    </row>
    <row r="72" spans="1:6" ht="27" customHeight="1" thickBot="1" x14ac:dyDescent="0.45">
      <c r="A72" s="38" t="s">
        <v>43</v>
      </c>
      <c r="B72" s="72"/>
      <c r="C72" s="414"/>
      <c r="D72" s="509"/>
      <c r="E72" s="194"/>
      <c r="F72" s="17"/>
    </row>
    <row r="73" spans="1:6" ht="30.75" customHeight="1" x14ac:dyDescent="0.4">
      <c r="A73" s="505" t="s">
        <v>0</v>
      </c>
      <c r="B73" s="506"/>
      <c r="C73" s="506"/>
      <c r="D73" s="506"/>
      <c r="E73" s="507"/>
      <c r="F73" s="8"/>
    </row>
    <row r="74" spans="1:6" ht="4.5" customHeight="1" thickBot="1" x14ac:dyDescent="0.45">
      <c r="A74" s="195"/>
      <c r="B74" s="9"/>
      <c r="C74" s="9"/>
      <c r="D74" s="9"/>
      <c r="E74" s="196"/>
    </row>
    <row r="75" spans="1:6" ht="16.8" thickBot="1" x14ac:dyDescent="0.3">
      <c r="A75" s="289" t="s">
        <v>99</v>
      </c>
      <c r="B75" s="290"/>
      <c r="C75" s="290"/>
      <c r="D75" s="291"/>
      <c r="E75" s="65" t="s">
        <v>2</v>
      </c>
      <c r="F75" s="10"/>
    </row>
    <row r="76" spans="1:6" ht="15.75" customHeight="1" x14ac:dyDescent="0.25">
      <c r="A76" s="292" t="s">
        <v>104</v>
      </c>
      <c r="B76" s="293"/>
      <c r="C76" s="294"/>
      <c r="D76" s="295"/>
      <c r="E76" s="356" t="str">
        <f>IF(AND(D71&gt;50%,D71&lt;=150%),"15",IF(AND(D71&gt;0%,D71&lt;=25%),"5",IF(AND(D71&gt;25%,D71&lt;=50%),"10",IF(D71&gt;150%,"0",IF(D71=0,"0")))))</f>
        <v>0</v>
      </c>
      <c r="F76" s="10"/>
    </row>
    <row r="77" spans="1:6" ht="15.75" customHeight="1" x14ac:dyDescent="0.25">
      <c r="A77" s="292" t="s">
        <v>105</v>
      </c>
      <c r="B77" s="293"/>
      <c r="C77" s="294"/>
      <c r="D77" s="295"/>
      <c r="E77" s="357"/>
      <c r="F77" s="10"/>
    </row>
    <row r="78" spans="1:6" ht="16.5" customHeight="1" thickBot="1" x14ac:dyDescent="0.3">
      <c r="A78" s="334" t="s">
        <v>106</v>
      </c>
      <c r="B78" s="335"/>
      <c r="C78" s="335"/>
      <c r="D78" s="336"/>
      <c r="E78" s="358"/>
      <c r="F78" s="3"/>
    </row>
    <row r="79" spans="1:6" ht="15" customHeight="1" thickBot="1" x14ac:dyDescent="0.3">
      <c r="A79" s="355" t="s">
        <v>72</v>
      </c>
      <c r="B79" s="315"/>
      <c r="C79" s="315"/>
      <c r="D79" s="315"/>
      <c r="E79" s="316"/>
      <c r="F79" s="10"/>
    </row>
    <row r="80" spans="1:6" ht="37.5" customHeight="1" x14ac:dyDescent="0.25">
      <c r="A80" s="331"/>
      <c r="B80" s="332"/>
      <c r="C80" s="332"/>
      <c r="D80" s="332"/>
      <c r="E80" s="333"/>
      <c r="F80" s="10"/>
    </row>
    <row r="81" spans="1:24" ht="18" customHeight="1" x14ac:dyDescent="0.4">
      <c r="A81" s="197" t="s">
        <v>45</v>
      </c>
      <c r="B81" s="198"/>
      <c r="C81" s="198"/>
      <c r="D81" s="198"/>
      <c r="E81" s="199"/>
    </row>
    <row r="82" spans="1:24" ht="14.25" customHeight="1" x14ac:dyDescent="0.4">
      <c r="A82" s="502" t="s">
        <v>174</v>
      </c>
      <c r="B82" s="503"/>
      <c r="C82" s="503"/>
      <c r="D82" s="503"/>
      <c r="E82" s="504"/>
      <c r="F82" s="61"/>
    </row>
    <row r="83" spans="1:24" s="44" customFormat="1" ht="31.8" customHeight="1" thickBot="1" x14ac:dyDescent="0.45">
      <c r="A83" s="478" t="s">
        <v>180</v>
      </c>
      <c r="B83" s="468"/>
      <c r="C83" s="468"/>
      <c r="D83" s="468"/>
      <c r="E83" s="479"/>
      <c r="F83" s="42"/>
      <c r="G83" s="43"/>
      <c r="H83" s="43"/>
      <c r="I83" s="43"/>
      <c r="J83" s="43"/>
      <c r="K83" s="43"/>
      <c r="L83" s="43"/>
      <c r="M83" s="43"/>
      <c r="N83" s="43"/>
      <c r="O83" s="43"/>
      <c r="P83" s="43"/>
      <c r="Q83" s="43"/>
      <c r="R83" s="43"/>
      <c r="S83" s="43"/>
      <c r="T83" s="43"/>
      <c r="U83" s="43"/>
      <c r="V83" s="43"/>
      <c r="W83" s="43"/>
      <c r="X83" s="43"/>
    </row>
    <row r="84" spans="1:24" ht="31.2" customHeight="1" thickBot="1" x14ac:dyDescent="0.45">
      <c r="A84" s="248" t="s">
        <v>47</v>
      </c>
      <c r="B84" s="249"/>
      <c r="C84" s="495" t="s">
        <v>50</v>
      </c>
      <c r="D84" s="337">
        <f>IF(B84&gt;0,(B84-B85)/B84,0)</f>
        <v>0</v>
      </c>
      <c r="E84" s="253"/>
    </row>
    <row r="85" spans="1:24" ht="33" customHeight="1" thickBot="1" x14ac:dyDescent="0.45">
      <c r="A85" s="239" t="s">
        <v>46</v>
      </c>
      <c r="B85" s="74"/>
      <c r="C85" s="496"/>
      <c r="D85" s="338"/>
      <c r="E85" s="254"/>
    </row>
    <row r="86" spans="1:24" ht="21" customHeight="1" thickBot="1" x14ac:dyDescent="0.45">
      <c r="A86" s="447" t="s">
        <v>100</v>
      </c>
      <c r="B86" s="448"/>
      <c r="C86" s="448"/>
      <c r="D86" s="448"/>
      <c r="E86" s="449"/>
      <c r="F86" s="11"/>
    </row>
    <row r="87" spans="1:24" ht="19.5" customHeight="1" thickBot="1" x14ac:dyDescent="0.3">
      <c r="A87" s="368" t="s">
        <v>101</v>
      </c>
      <c r="B87" s="369"/>
      <c r="C87" s="369"/>
      <c r="D87" s="370"/>
      <c r="E87" s="36" t="s">
        <v>2</v>
      </c>
      <c r="F87" s="12"/>
    </row>
    <row r="88" spans="1:24" ht="19.5" customHeight="1" x14ac:dyDescent="0.25">
      <c r="A88" s="292" t="s">
        <v>102</v>
      </c>
      <c r="B88" s="513"/>
      <c r="C88" s="513"/>
      <c r="D88" s="294"/>
      <c r="E88" s="514" t="str">
        <f>IF(AND(D84&gt;0,D84&lt;20%),"0",IF(AND(D84&gt;=20%,D84&lt;35%),"5",IF(AND(D84&gt;=35%,D84&lt;50%),"10",IF(D84&gt;=50%,"15",IF(D84&lt;=0,"0")))))</f>
        <v>0</v>
      </c>
      <c r="F88" s="12"/>
    </row>
    <row r="89" spans="1:24" ht="15.6" customHeight="1" thickBot="1" x14ac:dyDescent="0.3">
      <c r="A89" s="450" t="s">
        <v>103</v>
      </c>
      <c r="B89" s="451"/>
      <c r="C89" s="451"/>
      <c r="D89" s="452"/>
      <c r="E89" s="515"/>
      <c r="F89" s="12"/>
    </row>
    <row r="90" spans="1:24" ht="17.25" customHeight="1" thickBot="1" x14ac:dyDescent="0.3">
      <c r="A90" s="366" t="s">
        <v>72</v>
      </c>
      <c r="B90" s="511"/>
      <c r="C90" s="511"/>
      <c r="D90" s="511"/>
      <c r="E90" s="512"/>
      <c r="F90" s="12"/>
    </row>
    <row r="91" spans="1:24" ht="33.75" customHeight="1" x14ac:dyDescent="0.25">
      <c r="A91" s="331"/>
      <c r="B91" s="332"/>
      <c r="C91" s="332"/>
      <c r="D91" s="332"/>
      <c r="E91" s="333"/>
      <c r="F91" s="12"/>
    </row>
    <row r="92" spans="1:24" ht="15.6" customHeight="1" x14ac:dyDescent="0.25">
      <c r="A92" s="205" t="s">
        <v>45</v>
      </c>
      <c r="B92" s="206"/>
      <c r="C92" s="206"/>
      <c r="D92" s="206"/>
      <c r="E92" s="207"/>
      <c r="F92" s="13"/>
    </row>
    <row r="93" spans="1:24" ht="15.6" customHeight="1" x14ac:dyDescent="0.25">
      <c r="A93" s="359" t="s">
        <v>173</v>
      </c>
      <c r="B93" s="360"/>
      <c r="C93" s="360"/>
      <c r="D93" s="360"/>
      <c r="E93" s="361"/>
      <c r="F93" s="39"/>
    </row>
    <row r="94" spans="1:24" ht="16.8" thickBot="1" x14ac:dyDescent="0.3">
      <c r="A94" s="362" t="s">
        <v>179</v>
      </c>
      <c r="B94" s="363"/>
      <c r="C94" s="363"/>
      <c r="D94" s="363"/>
      <c r="E94" s="142" t="s">
        <v>2</v>
      </c>
      <c r="F94" s="13"/>
    </row>
    <row r="95" spans="1:24" ht="31.2" customHeight="1" thickBot="1" x14ac:dyDescent="0.3">
      <c r="A95" s="364"/>
      <c r="B95" s="365"/>
      <c r="C95" s="365"/>
      <c r="D95" s="365"/>
      <c r="E95" s="445" t="str">
        <f>IF(AND(D71&gt;150%,B38&gt;0),"10","0")</f>
        <v>0</v>
      </c>
      <c r="F95" s="13"/>
    </row>
    <row r="96" spans="1:24" ht="16.8" thickBot="1" x14ac:dyDescent="0.3">
      <c r="A96" s="366" t="s">
        <v>72</v>
      </c>
      <c r="B96" s="367"/>
      <c r="C96" s="367"/>
      <c r="D96" s="367"/>
      <c r="E96" s="446"/>
      <c r="F96" s="13"/>
    </row>
    <row r="97" spans="1:24" ht="54.75" customHeight="1" thickBot="1" x14ac:dyDescent="0.3">
      <c r="A97" s="296"/>
      <c r="B97" s="297"/>
      <c r="C97" s="297"/>
      <c r="D97" s="297"/>
      <c r="E97" s="298"/>
      <c r="F97" s="13"/>
    </row>
    <row r="98" spans="1:24" ht="15" customHeight="1" x14ac:dyDescent="0.25">
      <c r="A98" s="480" t="s">
        <v>172</v>
      </c>
      <c r="B98" s="481"/>
      <c r="C98" s="481"/>
      <c r="D98" s="481"/>
      <c r="E98" s="482"/>
      <c r="F98" s="153"/>
    </row>
    <row r="99" spans="1:24" s="15" customFormat="1" ht="15" customHeight="1" thickBot="1" x14ac:dyDescent="0.3">
      <c r="A99" s="483" t="s">
        <v>163</v>
      </c>
      <c r="B99" s="484"/>
      <c r="C99" s="484"/>
      <c r="D99" s="484"/>
      <c r="E99" s="485"/>
      <c r="F99" s="161"/>
      <c r="G99" s="14"/>
      <c r="H99" s="14"/>
      <c r="I99" s="14"/>
      <c r="J99" s="14"/>
      <c r="K99" s="14"/>
      <c r="L99" s="14"/>
      <c r="M99" s="14"/>
      <c r="N99" s="14"/>
      <c r="O99" s="14"/>
      <c r="P99" s="14"/>
      <c r="Q99" s="14"/>
      <c r="R99" s="14"/>
      <c r="S99" s="14"/>
      <c r="T99" s="14"/>
      <c r="U99" s="14"/>
      <c r="V99" s="14"/>
      <c r="W99" s="14"/>
      <c r="X99" s="14"/>
    </row>
    <row r="100" spans="1:24" s="15" customFormat="1" ht="15" customHeight="1" thickBot="1" x14ac:dyDescent="0.3">
      <c r="A100" s="200" t="s">
        <v>166</v>
      </c>
      <c r="B100" s="201"/>
      <c r="C100" s="201"/>
      <c r="D100" s="201"/>
      <c r="E100" s="54" t="s">
        <v>2</v>
      </c>
      <c r="F100" s="161"/>
      <c r="G100" s="14"/>
      <c r="H100" s="14"/>
      <c r="I100" s="14"/>
      <c r="J100" s="14"/>
      <c r="K100" s="14"/>
      <c r="L100" s="14"/>
      <c r="M100" s="14"/>
      <c r="N100" s="14"/>
      <c r="O100" s="14"/>
      <c r="P100" s="14"/>
      <c r="Q100" s="14"/>
      <c r="R100" s="14"/>
      <c r="S100" s="14"/>
      <c r="T100" s="14"/>
      <c r="U100" s="14"/>
      <c r="V100" s="14"/>
      <c r="W100" s="14"/>
      <c r="X100" s="14"/>
    </row>
    <row r="101" spans="1:24" s="15" customFormat="1" ht="15" customHeight="1" x14ac:dyDescent="0.25">
      <c r="A101" s="200" t="s">
        <v>165</v>
      </c>
      <c r="B101" s="164"/>
      <c r="C101" s="164"/>
      <c r="D101" s="164"/>
      <c r="E101" s="311">
        <v>0</v>
      </c>
      <c r="F101" s="161"/>
      <c r="G101" s="14"/>
      <c r="H101" s="14"/>
      <c r="I101" s="14"/>
      <c r="J101" s="14"/>
      <c r="K101" s="14"/>
      <c r="L101" s="14"/>
      <c r="M101" s="14"/>
      <c r="N101" s="14"/>
      <c r="O101" s="14"/>
      <c r="P101" s="14"/>
      <c r="Q101" s="14"/>
      <c r="R101" s="14"/>
      <c r="S101" s="14"/>
      <c r="T101" s="14"/>
      <c r="U101" s="14"/>
      <c r="V101" s="14"/>
      <c r="W101" s="14"/>
      <c r="X101" s="14"/>
    </row>
    <row r="102" spans="1:24" s="163" customFormat="1" ht="15" customHeight="1" thickBot="1" x14ac:dyDescent="0.3">
      <c r="A102" s="200" t="s">
        <v>164</v>
      </c>
      <c r="B102" s="164"/>
      <c r="C102" s="164"/>
      <c r="D102" s="257"/>
      <c r="E102" s="312"/>
      <c r="F102" s="162"/>
      <c r="G102" s="160"/>
      <c r="H102" s="160"/>
      <c r="I102" s="160"/>
      <c r="J102" s="160"/>
      <c r="K102" s="160"/>
      <c r="L102" s="160"/>
      <c r="M102" s="160"/>
      <c r="N102" s="160"/>
      <c r="O102" s="160"/>
      <c r="P102" s="160"/>
      <c r="Q102" s="160"/>
      <c r="R102" s="160"/>
      <c r="S102" s="160"/>
      <c r="T102" s="160"/>
      <c r="U102" s="160"/>
      <c r="V102" s="160"/>
      <c r="W102" s="160"/>
      <c r="X102" s="160"/>
    </row>
    <row r="103" spans="1:24" s="163" customFormat="1" ht="15" customHeight="1" thickBot="1" x14ac:dyDescent="0.3">
      <c r="A103" s="313" t="s">
        <v>72</v>
      </c>
      <c r="B103" s="314"/>
      <c r="C103" s="314"/>
      <c r="D103" s="315"/>
      <c r="E103" s="316"/>
      <c r="F103" s="162"/>
      <c r="G103" s="160"/>
      <c r="H103" s="160"/>
      <c r="I103" s="160"/>
      <c r="J103" s="160"/>
      <c r="K103" s="160"/>
      <c r="L103" s="160"/>
      <c r="M103" s="160"/>
      <c r="N103" s="160"/>
      <c r="O103" s="160"/>
      <c r="P103" s="160"/>
      <c r="Q103" s="160"/>
      <c r="R103" s="160"/>
      <c r="S103" s="160"/>
      <c r="T103" s="160"/>
      <c r="U103" s="160"/>
      <c r="V103" s="160"/>
      <c r="W103" s="160"/>
      <c r="X103" s="160"/>
    </row>
    <row r="104" spans="1:24" s="163" customFormat="1" ht="36.6" customHeight="1" thickBot="1" x14ac:dyDescent="0.3">
      <c r="A104" s="296"/>
      <c r="B104" s="297"/>
      <c r="C104" s="297"/>
      <c r="D104" s="297"/>
      <c r="E104" s="298"/>
      <c r="F104" s="162"/>
      <c r="G104" s="160"/>
      <c r="H104" s="160"/>
      <c r="I104" s="160"/>
      <c r="J104" s="160"/>
      <c r="K104" s="160"/>
      <c r="L104" s="160"/>
      <c r="M104" s="160"/>
      <c r="N104" s="160"/>
      <c r="O104" s="160"/>
      <c r="P104" s="160"/>
      <c r="Q104" s="160"/>
      <c r="R104" s="160"/>
      <c r="S104" s="160"/>
      <c r="T104" s="160"/>
      <c r="U104" s="160"/>
      <c r="V104" s="160"/>
      <c r="W104" s="160"/>
      <c r="X104" s="160"/>
    </row>
    <row r="105" spans="1:24" ht="15.6" x14ac:dyDescent="0.3">
      <c r="A105" s="489" t="s">
        <v>79</v>
      </c>
      <c r="B105" s="490"/>
      <c r="C105" s="490"/>
      <c r="D105" s="490"/>
      <c r="E105" s="490"/>
      <c r="F105" s="491"/>
    </row>
    <row r="106" spans="1:24" ht="15.6" x14ac:dyDescent="0.3">
      <c r="A106" s="455" t="s">
        <v>132</v>
      </c>
      <c r="B106" s="456"/>
      <c r="C106" s="456"/>
      <c r="D106" s="456"/>
      <c r="E106" s="456"/>
      <c r="F106" s="202"/>
    </row>
    <row r="107" spans="1:24" ht="34.799999999999997" customHeight="1" x14ac:dyDescent="0.25">
      <c r="A107" s="510" t="s">
        <v>39</v>
      </c>
      <c r="B107" s="285"/>
      <c r="C107" s="285"/>
      <c r="D107" s="363"/>
      <c r="E107" s="285"/>
      <c r="F107" s="203"/>
    </row>
    <row r="108" spans="1:24" ht="22.8" customHeight="1" x14ac:dyDescent="0.25">
      <c r="A108" s="250" t="s">
        <v>81</v>
      </c>
      <c r="B108" s="251">
        <f>D12-B10-B11</f>
        <v>0</v>
      </c>
      <c r="C108" s="255" t="s">
        <v>80</v>
      </c>
      <c r="D108" s="252"/>
      <c r="E108" s="260"/>
      <c r="F108" s="13"/>
    </row>
    <row r="109" spans="1:24" ht="16.8" customHeight="1" thickBot="1" x14ac:dyDescent="0.3">
      <c r="A109" s="284" t="s">
        <v>107</v>
      </c>
      <c r="B109" s="285"/>
      <c r="C109" s="285"/>
      <c r="D109" s="285"/>
      <c r="E109" s="259" t="s">
        <v>2</v>
      </c>
      <c r="F109" s="13"/>
    </row>
    <row r="110" spans="1:24" ht="25.2" customHeight="1" x14ac:dyDescent="0.25">
      <c r="A110" s="371" t="s">
        <v>108</v>
      </c>
      <c r="B110" s="372"/>
      <c r="C110" s="372"/>
      <c r="D110" s="372"/>
      <c r="E110" s="492" t="str">
        <f>IF(B111&lt;=0.5,"0",IF(AND(B111&gt;0.5,B111&lt;1),D111,IF(B111&gt;=1,"15",0)))</f>
        <v>0</v>
      </c>
      <c r="F110" s="13"/>
    </row>
    <row r="111" spans="1:24" ht="65.400000000000006" customHeight="1" x14ac:dyDescent="0.25">
      <c r="A111" s="256" t="s">
        <v>82</v>
      </c>
      <c r="B111" s="144">
        <f>IF(D108,D108/B108,0)</f>
        <v>0</v>
      </c>
      <c r="C111" s="143" t="s">
        <v>133</v>
      </c>
      <c r="D111" s="258">
        <f>(B111-0.5)/0.5*20</f>
        <v>-20</v>
      </c>
      <c r="E111" s="493"/>
      <c r="F111" s="13"/>
    </row>
    <row r="112" spans="1:24" ht="25.8" customHeight="1" thickBot="1" x14ac:dyDescent="0.3">
      <c r="A112" s="323" t="s">
        <v>134</v>
      </c>
      <c r="B112" s="324"/>
      <c r="C112" s="324"/>
      <c r="D112" s="324"/>
      <c r="E112" s="494"/>
      <c r="F112" s="13"/>
    </row>
    <row r="113" spans="1:6" ht="16.8" thickBot="1" x14ac:dyDescent="0.3">
      <c r="A113" s="46" t="s">
        <v>3</v>
      </c>
      <c r="B113" s="47"/>
      <c r="C113" s="47"/>
      <c r="D113" s="47"/>
      <c r="E113" s="48"/>
      <c r="F113" s="13"/>
    </row>
    <row r="114" spans="1:6" ht="48.75" customHeight="1" thickBot="1" x14ac:dyDescent="0.3">
      <c r="A114" s="373"/>
      <c r="B114" s="374"/>
      <c r="C114" s="374"/>
      <c r="D114" s="374"/>
      <c r="E114" s="344"/>
      <c r="F114" s="13"/>
    </row>
    <row r="115" spans="1:6" ht="18.600000000000001" customHeight="1" x14ac:dyDescent="0.25">
      <c r="A115" s="204"/>
      <c r="B115" s="18"/>
      <c r="C115" s="18"/>
      <c r="D115" s="18"/>
      <c r="E115" s="18"/>
      <c r="F115" s="203"/>
    </row>
    <row r="116" spans="1:6" ht="15.6" x14ac:dyDescent="0.3">
      <c r="A116" s="489" t="s">
        <v>124</v>
      </c>
      <c r="B116" s="490"/>
      <c r="C116" s="490"/>
      <c r="D116" s="490"/>
      <c r="E116" s="490"/>
      <c r="F116" s="491"/>
    </row>
    <row r="117" spans="1:6" ht="15" customHeight="1" x14ac:dyDescent="0.3">
      <c r="A117" s="516" t="s">
        <v>127</v>
      </c>
      <c r="B117" s="300"/>
      <c r="C117" s="300"/>
      <c r="D117" s="300"/>
      <c r="E117" s="300"/>
      <c r="F117" s="203"/>
    </row>
    <row r="118" spans="1:6" ht="30.6" customHeight="1" thickBot="1" x14ac:dyDescent="0.3">
      <c r="A118" s="301" t="s">
        <v>183</v>
      </c>
      <c r="B118" s="302"/>
      <c r="C118" s="302"/>
      <c r="D118" s="302"/>
      <c r="E118" s="302"/>
      <c r="F118" s="203"/>
    </row>
    <row r="119" spans="1:6" ht="22.2" customHeight="1" thickBot="1" x14ac:dyDescent="0.3">
      <c r="A119" s="276" t="s">
        <v>109</v>
      </c>
      <c r="B119" s="277"/>
      <c r="C119" s="277"/>
      <c r="D119" s="277"/>
      <c r="E119" s="54" t="s">
        <v>4</v>
      </c>
      <c r="F119" s="13"/>
    </row>
    <row r="120" spans="1:6" ht="26.25" customHeight="1" x14ac:dyDescent="0.25">
      <c r="A120" s="276" t="s">
        <v>196</v>
      </c>
      <c r="B120" s="277"/>
      <c r="C120" s="277"/>
      <c r="D120" s="277"/>
      <c r="E120" s="345"/>
      <c r="F120" s="13"/>
    </row>
    <row r="121" spans="1:6" ht="29.4" customHeight="1" thickBot="1" x14ac:dyDescent="0.3">
      <c r="A121" s="276" t="s">
        <v>110</v>
      </c>
      <c r="B121" s="277"/>
      <c r="C121" s="277"/>
      <c r="D121" s="277"/>
      <c r="E121" s="346"/>
      <c r="F121" s="13"/>
    </row>
    <row r="122" spans="1:6" ht="18" customHeight="1" thickBot="1" x14ac:dyDescent="0.3">
      <c r="A122" s="49" t="s">
        <v>3</v>
      </c>
      <c r="B122" s="50"/>
      <c r="C122" s="50"/>
      <c r="D122" s="50"/>
      <c r="E122" s="51"/>
      <c r="F122" s="13"/>
    </row>
    <row r="123" spans="1:6" ht="54.75" customHeight="1" thickBot="1" x14ac:dyDescent="0.3">
      <c r="A123" s="373"/>
      <c r="B123" s="374"/>
      <c r="C123" s="374"/>
      <c r="D123" s="374"/>
      <c r="E123" s="344"/>
      <c r="F123" s="13"/>
    </row>
    <row r="124" spans="1:6" ht="9.6" customHeight="1" x14ac:dyDescent="0.25">
      <c r="A124" s="204"/>
      <c r="B124" s="18"/>
      <c r="C124" s="18"/>
      <c r="D124" s="18"/>
      <c r="E124" s="18"/>
      <c r="F124" s="203"/>
    </row>
    <row r="125" spans="1:6" ht="19.2" customHeight="1" x14ac:dyDescent="0.3">
      <c r="A125" s="489" t="s">
        <v>125</v>
      </c>
      <c r="B125" s="490"/>
      <c r="C125" s="490"/>
      <c r="D125" s="490"/>
      <c r="E125" s="490"/>
      <c r="F125" s="491"/>
    </row>
    <row r="126" spans="1:6" ht="19.95" customHeight="1" thickBot="1" x14ac:dyDescent="0.35">
      <c r="A126" s="299" t="s">
        <v>126</v>
      </c>
      <c r="B126" s="300"/>
      <c r="C126" s="300"/>
      <c r="D126" s="300"/>
      <c r="E126" s="300"/>
      <c r="F126" s="203"/>
    </row>
    <row r="127" spans="1:6" ht="28.2" customHeight="1" thickBot="1" x14ac:dyDescent="0.3">
      <c r="A127" s="347" t="s">
        <v>181</v>
      </c>
      <c r="B127" s="348"/>
      <c r="C127" s="348"/>
      <c r="D127" s="348"/>
      <c r="E127" s="54" t="s">
        <v>4</v>
      </c>
      <c r="F127" s="13"/>
    </row>
    <row r="128" spans="1:6" ht="22.95" customHeight="1" x14ac:dyDescent="0.25">
      <c r="A128" s="517" t="s">
        <v>182</v>
      </c>
      <c r="B128" s="518"/>
      <c r="C128" s="518"/>
      <c r="D128" s="519"/>
      <c r="E128" s="345"/>
      <c r="F128" s="13"/>
    </row>
    <row r="129" spans="1:24" ht="46.2" customHeight="1" thickBot="1" x14ac:dyDescent="0.3">
      <c r="A129" s="520"/>
      <c r="B129" s="521"/>
      <c r="C129" s="521"/>
      <c r="D129" s="522"/>
      <c r="E129" s="346"/>
      <c r="F129" s="13"/>
    </row>
    <row r="130" spans="1:24" ht="18" customHeight="1" thickBot="1" x14ac:dyDescent="0.3">
      <c r="A130" s="49" t="s">
        <v>3</v>
      </c>
      <c r="B130" s="50"/>
      <c r="C130" s="50"/>
      <c r="D130" s="50"/>
      <c r="E130" s="51"/>
      <c r="F130" s="13"/>
    </row>
    <row r="131" spans="1:24" ht="37.200000000000003" customHeight="1" thickBot="1" x14ac:dyDescent="0.3">
      <c r="A131" s="373"/>
      <c r="B131" s="374"/>
      <c r="C131" s="374"/>
      <c r="D131" s="374"/>
      <c r="E131" s="344"/>
      <c r="F131" s="13"/>
    </row>
    <row r="133" spans="1:24" ht="6" customHeight="1" x14ac:dyDescent="0.25">
      <c r="A133" s="208"/>
      <c r="B133" s="209"/>
      <c r="C133" s="209"/>
      <c r="D133" s="209"/>
      <c r="E133" s="209"/>
      <c r="F133" s="210"/>
    </row>
    <row r="134" spans="1:24" ht="15.6" x14ac:dyDescent="0.3">
      <c r="A134" s="499" t="s">
        <v>15</v>
      </c>
      <c r="B134" s="500"/>
      <c r="C134" s="500"/>
      <c r="D134" s="500"/>
      <c r="E134" s="500"/>
      <c r="F134" s="501"/>
    </row>
    <row r="135" spans="1:24" ht="17.25" customHeight="1" x14ac:dyDescent="0.3">
      <c r="A135" s="211" t="s">
        <v>48</v>
      </c>
      <c r="B135" s="212"/>
      <c r="C135" s="212"/>
      <c r="D135" s="212"/>
      <c r="E135" s="212"/>
      <c r="F135" s="203"/>
    </row>
    <row r="136" spans="1:24" ht="20.399999999999999" customHeight="1" x14ac:dyDescent="0.25">
      <c r="A136" s="497" t="s">
        <v>167</v>
      </c>
      <c r="B136" s="498"/>
      <c r="C136" s="498"/>
      <c r="D136" s="498"/>
      <c r="E136" s="498"/>
      <c r="F136" s="213"/>
    </row>
    <row r="137" spans="1:24" ht="15" customHeight="1" x14ac:dyDescent="0.25">
      <c r="A137" s="523" t="s">
        <v>95</v>
      </c>
      <c r="B137" s="524"/>
      <c r="C137" s="524"/>
      <c r="D137" s="524"/>
      <c r="E137" s="524"/>
      <c r="F137" s="525"/>
    </row>
    <row r="138" spans="1:24" ht="3.75" customHeight="1" x14ac:dyDescent="0.4">
      <c r="A138" s="214"/>
      <c r="B138" s="215"/>
      <c r="C138" s="215"/>
      <c r="D138" s="215"/>
      <c r="E138" s="216"/>
      <c r="F138" s="17"/>
    </row>
    <row r="139" spans="1:24" ht="113.4" customHeight="1" x14ac:dyDescent="0.4">
      <c r="A139" s="349" t="s">
        <v>195</v>
      </c>
      <c r="B139" s="350"/>
      <c r="C139" s="350"/>
      <c r="D139" s="350"/>
      <c r="E139" s="351"/>
      <c r="F139" s="17"/>
    </row>
    <row r="140" spans="1:24" ht="27.75" customHeight="1" x14ac:dyDescent="0.4">
      <c r="A140" s="330" t="s">
        <v>140</v>
      </c>
      <c r="B140" s="328">
        <f>B12</f>
        <v>0</v>
      </c>
      <c r="C140" s="66" t="s">
        <v>141</v>
      </c>
      <c r="D140" s="71"/>
      <c r="E140" s="352" t="e">
        <f>B140/B142</f>
        <v>#DIV/0!</v>
      </c>
      <c r="F140" s="17"/>
    </row>
    <row r="141" spans="1:24" ht="27.75" customHeight="1" x14ac:dyDescent="0.4">
      <c r="A141" s="329"/>
      <c r="B141" s="329"/>
      <c r="C141" s="66" t="s">
        <v>153</v>
      </c>
      <c r="D141" s="71"/>
      <c r="E141" s="353"/>
      <c r="F141" s="17"/>
    </row>
    <row r="142" spans="1:24" ht="27.75" customHeight="1" x14ac:dyDescent="0.4">
      <c r="A142" s="330" t="s">
        <v>84</v>
      </c>
      <c r="B142" s="328">
        <f>SUM(D140+D141+D142+D143)</f>
        <v>0</v>
      </c>
      <c r="C142" s="66" t="s">
        <v>142</v>
      </c>
      <c r="D142" s="71"/>
      <c r="E142" s="353"/>
      <c r="F142" s="17"/>
    </row>
    <row r="143" spans="1:24" ht="19.5" customHeight="1" x14ac:dyDescent="0.4">
      <c r="A143" s="329"/>
      <c r="B143" s="329"/>
      <c r="C143" s="66" t="s">
        <v>143</v>
      </c>
      <c r="D143" s="71"/>
      <c r="E143" s="354"/>
      <c r="F143" s="17"/>
    </row>
    <row r="144" spans="1:24" s="41" customFormat="1" ht="16.5" customHeight="1" thickBot="1" x14ac:dyDescent="0.45">
      <c r="A144" s="339" t="s">
        <v>9</v>
      </c>
      <c r="B144" s="340"/>
      <c r="C144" s="340"/>
      <c r="D144" s="340"/>
      <c r="E144" s="341"/>
      <c r="F144" s="68"/>
      <c r="G144" s="40"/>
      <c r="H144" s="40"/>
      <c r="I144" s="40"/>
      <c r="J144" s="40"/>
      <c r="K144" s="40"/>
      <c r="L144" s="40"/>
      <c r="M144" s="40"/>
      <c r="N144" s="40"/>
      <c r="O144" s="40"/>
      <c r="P144" s="40"/>
      <c r="Q144" s="40"/>
      <c r="R144" s="40"/>
      <c r="S144" s="40"/>
      <c r="T144" s="40"/>
      <c r="U144" s="40"/>
      <c r="V144" s="40"/>
      <c r="W144" s="40"/>
      <c r="X144" s="40"/>
    </row>
    <row r="145" spans="1:6" ht="16.5" customHeight="1" thickBot="1" x14ac:dyDescent="0.3">
      <c r="A145" s="368" t="s">
        <v>111</v>
      </c>
      <c r="B145" s="369"/>
      <c r="C145" s="369"/>
      <c r="D145" s="370"/>
      <c r="E145" s="69" t="s">
        <v>4</v>
      </c>
      <c r="F145" s="13"/>
    </row>
    <row r="146" spans="1:6" ht="14.25" customHeight="1" x14ac:dyDescent="0.25">
      <c r="A146" s="292" t="s">
        <v>112</v>
      </c>
      <c r="B146" s="513"/>
      <c r="C146" s="513"/>
      <c r="D146" s="294"/>
      <c r="E146" s="536" t="e">
        <f>IF(AND(E140&gt;=10,E140&lt;15),"10",IF(AND(E140&gt;=15,E140&lt;=25),"5",IF(E140&lt;10,"15",IF(E140&gt;25,"0",""))))</f>
        <v>#DIV/0!</v>
      </c>
      <c r="F146" s="13"/>
    </row>
    <row r="147" spans="1:6" ht="15" customHeight="1" x14ac:dyDescent="0.25">
      <c r="A147" s="292" t="s">
        <v>113</v>
      </c>
      <c r="B147" s="513"/>
      <c r="C147" s="513"/>
      <c r="D147" s="294"/>
      <c r="E147" s="537"/>
      <c r="F147" s="13"/>
    </row>
    <row r="148" spans="1:6" ht="21" customHeight="1" thickBot="1" x14ac:dyDescent="0.3">
      <c r="A148" s="450" t="s">
        <v>114</v>
      </c>
      <c r="B148" s="451"/>
      <c r="C148" s="451"/>
      <c r="D148" s="452"/>
      <c r="E148" s="528"/>
      <c r="F148" s="3"/>
    </row>
    <row r="149" spans="1:6" ht="14.25" customHeight="1" x14ac:dyDescent="0.25">
      <c r="A149" s="46" t="s">
        <v>3</v>
      </c>
      <c r="B149" s="47"/>
      <c r="C149" s="47"/>
      <c r="D149" s="47"/>
      <c r="E149" s="48"/>
      <c r="F149" s="13"/>
    </row>
    <row r="150" spans="1:6" ht="45.6" customHeight="1" x14ac:dyDescent="0.25">
      <c r="A150" s="533"/>
      <c r="B150" s="534"/>
      <c r="C150" s="534"/>
      <c r="D150" s="534"/>
      <c r="E150" s="535"/>
      <c r="F150" s="13"/>
    </row>
    <row r="151" spans="1:6" ht="18.75" customHeight="1" x14ac:dyDescent="0.25">
      <c r="A151" s="217" t="s">
        <v>45</v>
      </c>
      <c r="B151" s="218"/>
      <c r="C151" s="218"/>
      <c r="D151" s="218"/>
      <c r="E151" s="219"/>
      <c r="F151" s="13"/>
    </row>
    <row r="152" spans="1:6" ht="18.75" customHeight="1" x14ac:dyDescent="0.4">
      <c r="A152" s="220" t="s">
        <v>96</v>
      </c>
      <c r="B152" s="221"/>
      <c r="C152" s="221"/>
      <c r="D152" s="221"/>
      <c r="E152" s="224"/>
      <c r="F152" s="52"/>
    </row>
    <row r="153" spans="1:6" ht="3.75" customHeight="1" x14ac:dyDescent="0.4">
      <c r="A153" s="222"/>
      <c r="B153" s="223"/>
      <c r="C153" s="223"/>
      <c r="D153" s="223"/>
      <c r="E153" s="225"/>
      <c r="F153" s="17"/>
    </row>
    <row r="154" spans="1:6" ht="78" customHeight="1" x14ac:dyDescent="0.4">
      <c r="A154" s="542" t="s">
        <v>184</v>
      </c>
      <c r="B154" s="543"/>
      <c r="C154" s="543"/>
      <c r="D154" s="318"/>
      <c r="E154" s="544"/>
      <c r="F154" s="17"/>
    </row>
    <row r="155" spans="1:6" ht="33.75" customHeight="1" x14ac:dyDescent="0.4">
      <c r="A155" s="67" t="s">
        <v>139</v>
      </c>
      <c r="B155" s="83">
        <f>B12</f>
        <v>0</v>
      </c>
      <c r="C155" s="261" t="s">
        <v>138</v>
      </c>
      <c r="D155" s="263"/>
      <c r="E155" s="262" t="str">
        <f>IF(D84&gt;0,B155/D155,"")</f>
        <v/>
      </c>
      <c r="F155" s="17"/>
    </row>
    <row r="156" spans="1:6" ht="26.25" customHeight="1" thickBot="1" x14ac:dyDescent="0.45">
      <c r="A156" s="529" t="s">
        <v>9</v>
      </c>
      <c r="B156" s="530"/>
      <c r="C156" s="530"/>
      <c r="D156" s="531"/>
      <c r="E156" s="532"/>
      <c r="F156" s="17"/>
    </row>
    <row r="157" spans="1:6" ht="18.75" customHeight="1" thickBot="1" x14ac:dyDescent="0.3">
      <c r="A157" s="368" t="s">
        <v>115</v>
      </c>
      <c r="B157" s="369"/>
      <c r="C157" s="369"/>
      <c r="D157" s="370"/>
      <c r="E157" s="56" t="s">
        <v>4</v>
      </c>
      <c r="F157" s="13"/>
    </row>
    <row r="158" spans="1:6" ht="18.75" customHeight="1" x14ac:dyDescent="0.25">
      <c r="A158" s="292" t="s">
        <v>116</v>
      </c>
      <c r="B158" s="513"/>
      <c r="C158" s="513"/>
      <c r="D158" s="294"/>
      <c r="E158" s="526" t="str">
        <f>IF(AND(E155&gt;=4,E155&lt;8),"10",IF(AND(E155&gt;=8,E155&lt;=12),"5",IF(E155&lt;4,"15",IF(E155&gt;12,"0"))))</f>
        <v>0</v>
      </c>
      <c r="F158" s="13"/>
    </row>
    <row r="159" spans="1:6" ht="18.75" customHeight="1" x14ac:dyDescent="0.25">
      <c r="A159" s="292" t="s">
        <v>117</v>
      </c>
      <c r="B159" s="513"/>
      <c r="C159" s="513"/>
      <c r="D159" s="294"/>
      <c r="E159" s="527"/>
      <c r="F159" s="13"/>
    </row>
    <row r="160" spans="1:6" ht="18.75" customHeight="1" thickBot="1" x14ac:dyDescent="0.3">
      <c r="A160" s="450" t="s">
        <v>118</v>
      </c>
      <c r="B160" s="451"/>
      <c r="C160" s="451"/>
      <c r="D160" s="452"/>
      <c r="E160" s="528"/>
      <c r="F160" s="13"/>
    </row>
    <row r="161" spans="1:6" ht="18" customHeight="1" thickBot="1" x14ac:dyDescent="0.3">
      <c r="A161" s="46" t="s">
        <v>3</v>
      </c>
      <c r="B161" s="47"/>
      <c r="C161" s="47"/>
      <c r="D161" s="47"/>
      <c r="E161" s="48"/>
      <c r="F161" s="13"/>
    </row>
    <row r="162" spans="1:6" ht="46.8" customHeight="1" x14ac:dyDescent="0.25">
      <c r="A162" s="331"/>
      <c r="B162" s="332"/>
      <c r="C162" s="332"/>
      <c r="D162" s="332"/>
      <c r="E162" s="333"/>
      <c r="F162" s="13"/>
    </row>
    <row r="163" spans="1:6" ht="11.4" customHeight="1" x14ac:dyDescent="0.25">
      <c r="A163" s="217" t="s">
        <v>45</v>
      </c>
      <c r="B163" s="218"/>
      <c r="C163" s="218"/>
      <c r="D163" s="218"/>
      <c r="E163" s="219"/>
      <c r="F163" s="13"/>
    </row>
    <row r="164" spans="1:6" ht="18.75" customHeight="1" x14ac:dyDescent="0.4">
      <c r="A164" s="220" t="s">
        <v>168</v>
      </c>
      <c r="B164" s="221"/>
      <c r="C164" s="221"/>
      <c r="D164" s="221"/>
      <c r="E164" s="224"/>
      <c r="F164" s="52"/>
    </row>
    <row r="165" spans="1:6" ht="39.6" customHeight="1" x14ac:dyDescent="0.4">
      <c r="A165" s="317" t="s">
        <v>175</v>
      </c>
      <c r="B165" s="318"/>
      <c r="C165" s="318"/>
      <c r="D165" s="318"/>
      <c r="E165" s="319"/>
      <c r="F165" s="52"/>
    </row>
    <row r="166" spans="1:6" ht="40.799999999999997" customHeight="1" x14ac:dyDescent="0.4">
      <c r="A166" s="241" t="s">
        <v>185</v>
      </c>
      <c r="B166" s="83">
        <f>D12</f>
        <v>0</v>
      </c>
      <c r="C166" s="264" t="s">
        <v>186</v>
      </c>
      <c r="D166" s="242"/>
      <c r="E166" s="265" t="str">
        <f>IF(E101&gt;0,B166/D166,"")</f>
        <v/>
      </c>
      <c r="F166" s="52"/>
    </row>
    <row r="167" spans="1:6" ht="18.75" customHeight="1" thickBot="1" x14ac:dyDescent="0.45">
      <c r="A167" s="226" t="s">
        <v>169</v>
      </c>
      <c r="B167" s="227"/>
      <c r="C167" s="227"/>
      <c r="D167" s="227"/>
      <c r="E167" s="240" t="s">
        <v>4</v>
      </c>
      <c r="F167" s="52"/>
    </row>
    <row r="168" spans="1:6" ht="18.75" customHeight="1" x14ac:dyDescent="0.4">
      <c r="A168" s="303" t="s">
        <v>115</v>
      </c>
      <c r="B168" s="304"/>
      <c r="C168" s="304"/>
      <c r="D168" s="304"/>
      <c r="E168" s="308" t="str">
        <f>IF(AND(E166&gt;=4,E166&lt;8),"10",IF(AND(E166&gt;=8,E166&lt;=12),"5",IF(E166&lt;4,"15",IF(E166&gt;12,"0"))))</f>
        <v>0</v>
      </c>
      <c r="F168" s="52"/>
    </row>
    <row r="169" spans="1:6" ht="18.75" customHeight="1" x14ac:dyDescent="0.4">
      <c r="A169" s="303" t="s">
        <v>116</v>
      </c>
      <c r="B169" s="304"/>
      <c r="C169" s="304"/>
      <c r="D169" s="304"/>
      <c r="E169" s="309"/>
      <c r="F169" s="52"/>
    </row>
    <row r="170" spans="1:6" ht="18.75" customHeight="1" x14ac:dyDescent="0.4">
      <c r="A170" s="303" t="s">
        <v>117</v>
      </c>
      <c r="B170" s="304"/>
      <c r="C170" s="304"/>
      <c r="D170" s="304"/>
      <c r="E170" s="309"/>
      <c r="F170" s="52"/>
    </row>
    <row r="171" spans="1:6" ht="18.75" customHeight="1" thickBot="1" x14ac:dyDescent="0.45">
      <c r="A171" s="303" t="s">
        <v>118</v>
      </c>
      <c r="B171" s="304"/>
      <c r="C171" s="304"/>
      <c r="D171" s="304"/>
      <c r="E171" s="310"/>
      <c r="F171" s="52"/>
    </row>
    <row r="172" spans="1:6" ht="18.75" customHeight="1" x14ac:dyDescent="0.4">
      <c r="A172" s="305" t="s">
        <v>176</v>
      </c>
      <c r="B172" s="306"/>
      <c r="C172" s="306"/>
      <c r="D172" s="306"/>
      <c r="E172" s="307"/>
      <c r="F172" s="52"/>
    </row>
    <row r="173" spans="1:6" ht="30" customHeight="1" x14ac:dyDescent="0.4">
      <c r="A173" s="320"/>
      <c r="B173" s="321"/>
      <c r="C173" s="321"/>
      <c r="D173" s="321"/>
      <c r="E173" s="322"/>
      <c r="F173" s="52"/>
    </row>
    <row r="174" spans="1:6" ht="15.6" x14ac:dyDescent="0.3">
      <c r="A174" s="278" t="s">
        <v>154</v>
      </c>
      <c r="B174" s="279"/>
      <c r="C174" s="279"/>
      <c r="D174" s="279"/>
      <c r="E174" s="279"/>
      <c r="F174" s="280"/>
    </row>
    <row r="175" spans="1:6" ht="15.6" x14ac:dyDescent="0.3">
      <c r="A175" s="299" t="s">
        <v>49</v>
      </c>
      <c r="B175" s="300"/>
      <c r="C175" s="300"/>
      <c r="D175" s="300"/>
      <c r="E175" s="300"/>
      <c r="F175" s="228"/>
    </row>
    <row r="176" spans="1:6" ht="37.200000000000003" customHeight="1" x14ac:dyDescent="0.25">
      <c r="A176" s="323" t="s">
        <v>197</v>
      </c>
      <c r="B176" s="324"/>
      <c r="C176" s="324"/>
      <c r="D176" s="324"/>
      <c r="E176" s="486"/>
      <c r="F176" s="13"/>
    </row>
    <row r="177" spans="1:6" ht="23.4" customHeight="1" x14ac:dyDescent="0.25">
      <c r="A177" s="270" t="s">
        <v>121</v>
      </c>
      <c r="B177" s="271">
        <f>B10</f>
        <v>0</v>
      </c>
      <c r="C177" s="181"/>
      <c r="D177" s="272"/>
      <c r="E177" s="273" t="s">
        <v>2</v>
      </c>
      <c r="F177" s="13"/>
    </row>
    <row r="178" spans="1:6" ht="19.2" customHeight="1" x14ac:dyDescent="0.25">
      <c r="A178" s="150"/>
      <c r="B178" s="269"/>
      <c r="C178" s="151"/>
      <c r="D178" s="247">
        <f>IF(B179="EEI",IF(B177&gt;125000,0,10),IF(B179="RES",IF(B177&gt;250000,0,10)))</f>
        <v>10</v>
      </c>
      <c r="E178" s="274" t="str">
        <f>IF(B177=0,"",IF(B179="EEI",IF(B177&gt;125000,0,10),IF(B179="RES",IF(B177&gt;250000,0,10))))</f>
        <v/>
      </c>
      <c r="F178" s="13"/>
    </row>
    <row r="179" spans="1:6" ht="19.2" customHeight="1" thickBot="1" x14ac:dyDescent="0.3">
      <c r="A179" s="149" t="s">
        <v>122</v>
      </c>
      <c r="B179" s="268" t="str">
        <f>IF(B38&gt;0,"RES","EEI")</f>
        <v>EEI</v>
      </c>
      <c r="C179" s="266"/>
      <c r="D179" s="267">
        <f>IF(B179="EEI",IF(B178&gt;125000,0,10),IF(B179="RES",IF(B178&gt;250000,0,10)))</f>
        <v>10</v>
      </c>
      <c r="E179" s="275"/>
      <c r="F179" s="13"/>
    </row>
    <row r="180" spans="1:6" ht="12.75" customHeight="1" thickBot="1" x14ac:dyDescent="0.3">
      <c r="A180" s="49" t="s">
        <v>155</v>
      </c>
      <c r="B180" s="47"/>
      <c r="C180" s="50"/>
      <c r="D180" s="50"/>
      <c r="E180" s="48"/>
      <c r="F180" s="13"/>
    </row>
    <row r="181" spans="1:6" ht="16.2" customHeight="1" thickBot="1" x14ac:dyDescent="0.3">
      <c r="A181" s="342"/>
      <c r="B181" s="343"/>
      <c r="C181" s="343"/>
      <c r="D181" s="343"/>
      <c r="E181" s="344"/>
      <c r="F181" s="13"/>
    </row>
    <row r="182" spans="1:6" ht="21" customHeight="1" x14ac:dyDescent="0.25">
      <c r="A182" s="204"/>
      <c r="B182" s="18"/>
      <c r="C182" s="18"/>
      <c r="D182" s="18"/>
      <c r="E182" s="19"/>
      <c r="F182" s="203"/>
    </row>
    <row r="183" spans="1:6" ht="18.75" customHeight="1" x14ac:dyDescent="0.3">
      <c r="A183" s="499" t="s">
        <v>129</v>
      </c>
      <c r="B183" s="500"/>
      <c r="C183" s="500"/>
      <c r="D183" s="500"/>
      <c r="E183" s="500"/>
      <c r="F183" s="501"/>
    </row>
    <row r="184" spans="1:6" ht="13.5" customHeight="1" thickBot="1" x14ac:dyDescent="0.45">
      <c r="A184" s="487" t="s">
        <v>130</v>
      </c>
      <c r="B184" s="488"/>
      <c r="C184" s="488"/>
      <c r="D184" s="488"/>
      <c r="E184" s="488"/>
      <c r="F184" s="229"/>
    </row>
    <row r="185" spans="1:6" ht="33" customHeight="1" thickBot="1" x14ac:dyDescent="0.3">
      <c r="A185" s="289" t="s">
        <v>73</v>
      </c>
      <c r="B185" s="545"/>
      <c r="C185" s="545"/>
      <c r="D185" s="545"/>
      <c r="E185" s="56" t="s">
        <v>4</v>
      </c>
      <c r="F185" s="13"/>
    </row>
    <row r="186" spans="1:6" ht="18.45" customHeight="1" thickBot="1" x14ac:dyDescent="0.3">
      <c r="A186" s="325" t="s">
        <v>135</v>
      </c>
      <c r="B186" s="326"/>
      <c r="C186" s="326"/>
      <c r="D186" s="327"/>
      <c r="E186" s="410"/>
      <c r="F186" s="13"/>
    </row>
    <row r="187" spans="1:6" ht="30" customHeight="1" thickBot="1" x14ac:dyDescent="0.3">
      <c r="A187" s="325" t="s">
        <v>147</v>
      </c>
      <c r="B187" s="326"/>
      <c r="C187" s="326"/>
      <c r="D187" s="327"/>
      <c r="E187" s="538"/>
      <c r="F187" s="13"/>
    </row>
    <row r="188" spans="1:6" ht="27" customHeight="1" thickBot="1" x14ac:dyDescent="0.3">
      <c r="A188" s="325" t="s">
        <v>148</v>
      </c>
      <c r="B188" s="326"/>
      <c r="C188" s="326"/>
      <c r="D188" s="327"/>
      <c r="E188" s="539"/>
      <c r="F188" s="3"/>
    </row>
    <row r="189" spans="1:6" ht="18.45" customHeight="1" thickBot="1" x14ac:dyDescent="0.3">
      <c r="A189" s="325" t="s">
        <v>136</v>
      </c>
      <c r="B189" s="326"/>
      <c r="C189" s="326"/>
      <c r="D189" s="327"/>
      <c r="E189" s="540"/>
      <c r="F189" s="3"/>
    </row>
    <row r="190" spans="1:6" ht="27" customHeight="1" thickBot="1" x14ac:dyDescent="0.3">
      <c r="A190" s="325" t="s">
        <v>156</v>
      </c>
      <c r="B190" s="326"/>
      <c r="C190" s="326"/>
      <c r="D190" s="327"/>
      <c r="E190" s="540"/>
      <c r="F190" s="3"/>
    </row>
    <row r="191" spans="1:6" ht="28.5" customHeight="1" thickBot="1" x14ac:dyDescent="0.3">
      <c r="A191" s="325" t="s">
        <v>137</v>
      </c>
      <c r="B191" s="326"/>
      <c r="C191" s="326"/>
      <c r="D191" s="327"/>
      <c r="E191" s="541"/>
      <c r="F191" s="3"/>
    </row>
    <row r="192" spans="1:6" ht="18.75" customHeight="1" thickBot="1" x14ac:dyDescent="0.3">
      <c r="A192" s="46" t="s">
        <v>3</v>
      </c>
      <c r="B192" s="47"/>
      <c r="C192" s="47"/>
      <c r="D192" s="47"/>
      <c r="E192" s="48"/>
      <c r="F192" s="13"/>
    </row>
    <row r="193" spans="1:24" ht="78.75" customHeight="1" thickBot="1" x14ac:dyDescent="0.3">
      <c r="A193" s="373"/>
      <c r="B193" s="374"/>
      <c r="C193" s="374"/>
      <c r="D193" s="374"/>
      <c r="E193" s="344"/>
      <c r="F193" s="13"/>
    </row>
    <row r="194" spans="1:24" ht="18.75" customHeight="1" x14ac:dyDescent="0.25">
      <c r="A194" s="18"/>
      <c r="B194" s="18"/>
      <c r="C194" s="18"/>
      <c r="D194" s="18"/>
      <c r="E194" s="18"/>
      <c r="F194" s="13"/>
    </row>
    <row r="195" spans="1:24" s="15" customFormat="1" x14ac:dyDescent="0.4">
      <c r="F195" s="16"/>
      <c r="G195" s="14"/>
      <c r="H195" s="14"/>
      <c r="I195" s="14"/>
      <c r="J195" s="14"/>
      <c r="K195" s="14"/>
      <c r="L195" s="14"/>
      <c r="M195" s="14"/>
      <c r="N195" s="14"/>
      <c r="O195" s="14"/>
      <c r="P195" s="14"/>
      <c r="Q195" s="14"/>
      <c r="R195" s="14"/>
      <c r="S195" s="14"/>
      <c r="T195" s="14"/>
      <c r="U195" s="14"/>
      <c r="V195" s="14"/>
      <c r="W195" s="14"/>
      <c r="X195" s="14"/>
    </row>
    <row r="196" spans="1:24" s="15" customFormat="1" x14ac:dyDescent="0.4">
      <c r="F196" s="16"/>
      <c r="G196" s="14"/>
      <c r="H196" s="14"/>
      <c r="I196" s="14"/>
      <c r="J196" s="14"/>
      <c r="K196" s="14"/>
      <c r="L196" s="14"/>
      <c r="M196" s="14"/>
      <c r="N196" s="14"/>
      <c r="O196" s="14"/>
      <c r="P196" s="14"/>
      <c r="Q196" s="14"/>
      <c r="R196" s="14"/>
      <c r="S196" s="14"/>
      <c r="T196" s="14"/>
      <c r="U196" s="14"/>
      <c r="V196" s="14"/>
      <c r="W196" s="14"/>
      <c r="X196" s="14"/>
    </row>
    <row r="197" spans="1:24" s="15" customFormat="1" x14ac:dyDescent="0.4">
      <c r="F197" s="16"/>
      <c r="G197" s="14"/>
      <c r="H197" s="14"/>
      <c r="I197" s="14"/>
      <c r="J197" s="14"/>
      <c r="K197" s="14"/>
      <c r="L197" s="14"/>
      <c r="M197" s="14"/>
      <c r="N197" s="14"/>
      <c r="O197" s="14"/>
      <c r="P197" s="14"/>
      <c r="Q197" s="14"/>
      <c r="R197" s="14"/>
      <c r="S197" s="14"/>
      <c r="T197" s="14"/>
      <c r="U197" s="14"/>
      <c r="V197" s="14"/>
      <c r="W197" s="14"/>
      <c r="X197" s="14"/>
    </row>
    <row r="198" spans="1:24" s="15" customFormat="1" x14ac:dyDescent="0.4">
      <c r="F198" s="16"/>
      <c r="G198" s="14"/>
      <c r="H198" s="14"/>
      <c r="I198" s="14"/>
      <c r="J198" s="14"/>
      <c r="K198" s="14"/>
      <c r="L198" s="14"/>
      <c r="M198" s="14"/>
      <c r="N198" s="14"/>
      <c r="O198" s="14"/>
      <c r="P198" s="14"/>
      <c r="Q198" s="14"/>
      <c r="R198" s="14"/>
      <c r="S198" s="14"/>
      <c r="T198" s="14"/>
      <c r="U198" s="14"/>
      <c r="V198" s="14"/>
      <c r="W198" s="14"/>
      <c r="X198" s="14"/>
    </row>
    <row r="199" spans="1:24" s="15" customFormat="1" x14ac:dyDescent="0.4">
      <c r="F199" s="16"/>
      <c r="G199" s="14"/>
      <c r="H199" s="14"/>
      <c r="I199" s="14"/>
      <c r="J199" s="14"/>
      <c r="K199" s="14"/>
      <c r="L199" s="14"/>
      <c r="M199" s="14"/>
      <c r="N199" s="14"/>
      <c r="O199" s="14"/>
      <c r="P199" s="14"/>
      <c r="Q199" s="14"/>
      <c r="R199" s="14"/>
      <c r="S199" s="14"/>
      <c r="T199" s="14"/>
      <c r="U199" s="14"/>
      <c r="V199" s="14"/>
      <c r="W199" s="14"/>
      <c r="X199" s="14"/>
    </row>
    <row r="200" spans="1:24" s="15" customFormat="1" x14ac:dyDescent="0.4">
      <c r="F200" s="16"/>
      <c r="G200" s="14"/>
      <c r="H200" s="14"/>
      <c r="I200" s="14"/>
      <c r="J200" s="14"/>
      <c r="K200" s="14"/>
      <c r="L200" s="14"/>
      <c r="M200" s="14"/>
      <c r="N200" s="14"/>
      <c r="O200" s="14"/>
      <c r="P200" s="14"/>
      <c r="Q200" s="14"/>
      <c r="R200" s="14"/>
      <c r="S200" s="14"/>
      <c r="T200" s="14"/>
      <c r="U200" s="14"/>
      <c r="V200" s="14"/>
      <c r="W200" s="14"/>
      <c r="X200" s="14"/>
    </row>
    <row r="201" spans="1:24" s="15" customFormat="1" x14ac:dyDescent="0.4">
      <c r="F201" s="16"/>
      <c r="G201" s="14"/>
      <c r="H201" s="14"/>
      <c r="I201" s="14"/>
      <c r="J201" s="14"/>
      <c r="K201" s="14"/>
      <c r="L201" s="14"/>
      <c r="M201" s="14"/>
      <c r="N201" s="14"/>
      <c r="O201" s="14"/>
      <c r="P201" s="14"/>
      <c r="Q201" s="14"/>
      <c r="R201" s="14"/>
      <c r="S201" s="14"/>
      <c r="T201" s="14"/>
      <c r="U201" s="14"/>
      <c r="V201" s="14"/>
      <c r="W201" s="14"/>
      <c r="X201" s="14"/>
    </row>
    <row r="202" spans="1:24" s="15" customFormat="1" x14ac:dyDescent="0.4">
      <c r="F202" s="16"/>
      <c r="G202" s="14"/>
      <c r="H202" s="14"/>
      <c r="I202" s="14"/>
      <c r="J202" s="14"/>
      <c r="K202" s="14"/>
      <c r="L202" s="14"/>
      <c r="M202" s="14"/>
      <c r="N202" s="14"/>
      <c r="O202" s="14"/>
      <c r="P202" s="14"/>
      <c r="Q202" s="14"/>
      <c r="R202" s="14"/>
      <c r="S202" s="14"/>
      <c r="T202" s="14"/>
      <c r="U202" s="14"/>
      <c r="V202" s="14"/>
      <c r="W202" s="14"/>
      <c r="X202" s="14"/>
    </row>
    <row r="203" spans="1:24" s="15" customFormat="1" x14ac:dyDescent="0.4">
      <c r="F203" s="16"/>
      <c r="G203" s="14"/>
      <c r="H203" s="14"/>
      <c r="I203" s="14"/>
      <c r="J203" s="14"/>
      <c r="K203" s="14"/>
      <c r="L203" s="14"/>
      <c r="M203" s="14"/>
      <c r="N203" s="14"/>
      <c r="O203" s="14"/>
      <c r="P203" s="14"/>
      <c r="Q203" s="14"/>
      <c r="R203" s="14"/>
      <c r="S203" s="14"/>
      <c r="T203" s="14"/>
      <c r="U203" s="14"/>
      <c r="V203" s="14"/>
      <c r="W203" s="14"/>
      <c r="X203" s="14"/>
    </row>
    <row r="204" spans="1:24" s="15" customFormat="1" x14ac:dyDescent="0.4">
      <c r="F204" s="16"/>
      <c r="G204" s="14"/>
      <c r="H204" s="14"/>
      <c r="I204" s="14"/>
      <c r="J204" s="14"/>
      <c r="K204" s="14"/>
      <c r="L204" s="14"/>
      <c r="M204" s="14"/>
      <c r="N204" s="14"/>
      <c r="O204" s="14"/>
      <c r="P204" s="14"/>
      <c r="Q204" s="14"/>
      <c r="R204" s="14"/>
      <c r="S204" s="14"/>
      <c r="T204" s="14"/>
      <c r="U204" s="14"/>
      <c r="V204" s="14"/>
      <c r="W204" s="14"/>
      <c r="X204" s="14"/>
    </row>
    <row r="205" spans="1:24" s="15" customFormat="1" x14ac:dyDescent="0.4">
      <c r="F205" s="16"/>
      <c r="G205" s="14"/>
      <c r="H205" s="14"/>
      <c r="I205" s="14"/>
      <c r="J205" s="14"/>
      <c r="K205" s="14"/>
      <c r="L205" s="14"/>
      <c r="M205" s="14"/>
      <c r="N205" s="14"/>
      <c r="O205" s="14"/>
      <c r="P205" s="14"/>
      <c r="Q205" s="14"/>
      <c r="R205" s="14"/>
      <c r="S205" s="14"/>
      <c r="T205" s="14"/>
      <c r="U205" s="14"/>
      <c r="V205" s="14"/>
      <c r="W205" s="14"/>
      <c r="X205" s="14"/>
    </row>
    <row r="206" spans="1:24" s="15" customFormat="1" x14ac:dyDescent="0.4">
      <c r="F206" s="16"/>
      <c r="G206" s="14"/>
      <c r="H206" s="14"/>
      <c r="I206" s="14"/>
      <c r="J206" s="14"/>
      <c r="K206" s="14"/>
      <c r="L206" s="14"/>
      <c r="M206" s="14"/>
      <c r="N206" s="14"/>
      <c r="O206" s="14"/>
      <c r="P206" s="14"/>
      <c r="Q206" s="14"/>
      <c r="R206" s="14"/>
      <c r="S206" s="14"/>
      <c r="T206" s="14"/>
      <c r="U206" s="14"/>
      <c r="V206" s="14"/>
      <c r="W206" s="14"/>
      <c r="X206" s="14"/>
    </row>
    <row r="207" spans="1:24" s="15" customFormat="1" x14ac:dyDescent="0.4">
      <c r="F207" s="16"/>
      <c r="G207" s="14"/>
      <c r="H207" s="14"/>
      <c r="I207" s="14"/>
      <c r="J207" s="14"/>
      <c r="K207" s="14"/>
      <c r="L207" s="14"/>
      <c r="M207" s="14"/>
      <c r="N207" s="14"/>
      <c r="O207" s="14"/>
      <c r="P207" s="14"/>
      <c r="Q207" s="14"/>
      <c r="R207" s="14"/>
      <c r="S207" s="14"/>
      <c r="T207" s="14"/>
      <c r="U207" s="14"/>
      <c r="V207" s="14"/>
      <c r="W207" s="14"/>
      <c r="X207" s="14"/>
    </row>
    <row r="208" spans="1:24" s="15" customFormat="1" x14ac:dyDescent="0.4">
      <c r="F208" s="16"/>
      <c r="G208" s="14"/>
      <c r="H208" s="14"/>
      <c r="I208" s="14"/>
      <c r="J208" s="14"/>
      <c r="K208" s="14"/>
      <c r="L208" s="14"/>
      <c r="M208" s="14"/>
      <c r="N208" s="14"/>
      <c r="O208" s="14"/>
      <c r="P208" s="14"/>
      <c r="Q208" s="14"/>
      <c r="R208" s="14"/>
      <c r="S208" s="14"/>
      <c r="T208" s="14"/>
      <c r="U208" s="14"/>
      <c r="V208" s="14"/>
      <c r="W208" s="14"/>
      <c r="X208" s="14"/>
    </row>
    <row r="209" spans="6:24" s="15" customFormat="1" x14ac:dyDescent="0.4">
      <c r="F209" s="16"/>
      <c r="G209" s="14"/>
      <c r="H209" s="14"/>
      <c r="I209" s="14"/>
      <c r="J209" s="14"/>
      <c r="K209" s="14"/>
      <c r="L209" s="14"/>
      <c r="M209" s="14"/>
      <c r="N209" s="14"/>
      <c r="O209" s="14"/>
      <c r="P209" s="14"/>
      <c r="Q209" s="14"/>
      <c r="R209" s="14"/>
      <c r="S209" s="14"/>
      <c r="T209" s="14"/>
      <c r="U209" s="14"/>
      <c r="V209" s="14"/>
      <c r="W209" s="14"/>
      <c r="X209" s="14"/>
    </row>
    <row r="210" spans="6:24" s="15" customFormat="1" x14ac:dyDescent="0.4">
      <c r="F210" s="16"/>
      <c r="G210" s="14"/>
      <c r="H210" s="14"/>
      <c r="I210" s="14"/>
      <c r="J210" s="14"/>
      <c r="K210" s="14"/>
      <c r="L210" s="14"/>
      <c r="M210" s="14"/>
      <c r="N210" s="14"/>
      <c r="O210" s="14"/>
      <c r="P210" s="14"/>
      <c r="Q210" s="14"/>
      <c r="R210" s="14"/>
      <c r="S210" s="14"/>
      <c r="T210" s="14"/>
      <c r="U210" s="14"/>
      <c r="V210" s="14"/>
      <c r="W210" s="14"/>
      <c r="X210" s="14"/>
    </row>
    <row r="211" spans="6:24" s="15" customFormat="1" x14ac:dyDescent="0.4">
      <c r="F211" s="16"/>
      <c r="G211" s="14"/>
      <c r="H211" s="14"/>
      <c r="I211" s="14"/>
      <c r="J211" s="14"/>
      <c r="K211" s="14"/>
      <c r="L211" s="14"/>
      <c r="M211" s="14"/>
      <c r="N211" s="14"/>
      <c r="O211" s="14"/>
      <c r="P211" s="14"/>
      <c r="Q211" s="14"/>
      <c r="R211" s="14"/>
      <c r="S211" s="14"/>
      <c r="T211" s="14"/>
      <c r="U211" s="14"/>
      <c r="V211" s="14"/>
      <c r="W211" s="14"/>
      <c r="X211" s="14"/>
    </row>
    <row r="212" spans="6:24" s="15" customFormat="1" x14ac:dyDescent="0.4">
      <c r="F212" s="16"/>
      <c r="G212" s="14"/>
      <c r="H212" s="14"/>
      <c r="I212" s="14"/>
      <c r="J212" s="14"/>
      <c r="K212" s="14"/>
      <c r="L212" s="14"/>
      <c r="M212" s="14"/>
      <c r="N212" s="14"/>
      <c r="O212" s="14"/>
      <c r="P212" s="14"/>
      <c r="Q212" s="14"/>
      <c r="R212" s="14"/>
      <c r="S212" s="14"/>
      <c r="T212" s="14"/>
      <c r="U212" s="14"/>
      <c r="V212" s="14"/>
      <c r="W212" s="14"/>
      <c r="X212" s="14"/>
    </row>
    <row r="213" spans="6:24" s="15" customFormat="1" x14ac:dyDescent="0.4">
      <c r="F213" s="16"/>
      <c r="G213" s="14"/>
      <c r="H213" s="14"/>
      <c r="I213" s="14"/>
      <c r="J213" s="14"/>
      <c r="K213" s="14"/>
      <c r="L213" s="14"/>
      <c r="M213" s="14"/>
      <c r="N213" s="14"/>
      <c r="O213" s="14"/>
      <c r="P213" s="14"/>
      <c r="Q213" s="14"/>
      <c r="R213" s="14"/>
      <c r="S213" s="14"/>
      <c r="T213" s="14"/>
      <c r="U213" s="14"/>
      <c r="V213" s="14"/>
      <c r="W213" s="14"/>
      <c r="X213" s="14"/>
    </row>
    <row r="214" spans="6:24" s="15" customFormat="1" x14ac:dyDescent="0.4">
      <c r="F214" s="16"/>
      <c r="G214" s="14"/>
      <c r="H214" s="14"/>
      <c r="I214" s="14"/>
      <c r="J214" s="14"/>
      <c r="K214" s="14"/>
      <c r="L214" s="14"/>
      <c r="M214" s="14"/>
      <c r="N214" s="14"/>
      <c r="O214" s="14"/>
      <c r="P214" s="14"/>
      <c r="Q214" s="14"/>
      <c r="R214" s="14"/>
      <c r="S214" s="14"/>
      <c r="T214" s="14"/>
      <c r="U214" s="14"/>
      <c r="V214" s="14"/>
      <c r="W214" s="14"/>
      <c r="X214" s="14"/>
    </row>
    <row r="215" spans="6:24" s="15" customFormat="1" x14ac:dyDescent="0.4">
      <c r="F215" s="16"/>
      <c r="G215" s="14"/>
      <c r="H215" s="14"/>
      <c r="I215" s="14"/>
      <c r="J215" s="14"/>
      <c r="K215" s="14"/>
      <c r="L215" s="14"/>
      <c r="M215" s="14"/>
      <c r="N215" s="14"/>
      <c r="O215" s="14"/>
      <c r="P215" s="14"/>
      <c r="Q215" s="14"/>
      <c r="R215" s="14"/>
      <c r="S215" s="14"/>
      <c r="T215" s="14"/>
      <c r="U215" s="14"/>
      <c r="V215" s="14"/>
      <c r="W215" s="14"/>
      <c r="X215" s="14"/>
    </row>
    <row r="216" spans="6:24" s="15" customFormat="1" x14ac:dyDescent="0.4">
      <c r="F216" s="16"/>
      <c r="G216" s="14"/>
      <c r="H216" s="14"/>
      <c r="I216" s="14"/>
      <c r="J216" s="14"/>
      <c r="K216" s="14"/>
      <c r="L216" s="14"/>
      <c r="M216" s="14"/>
      <c r="N216" s="14"/>
      <c r="O216" s="14"/>
      <c r="P216" s="14"/>
      <c r="Q216" s="14"/>
      <c r="R216" s="14"/>
      <c r="S216" s="14"/>
      <c r="T216" s="14"/>
      <c r="U216" s="14"/>
      <c r="V216" s="14"/>
      <c r="W216" s="14"/>
      <c r="X216" s="14"/>
    </row>
    <row r="217" spans="6:24" s="15" customFormat="1" x14ac:dyDescent="0.4">
      <c r="F217" s="16"/>
      <c r="G217" s="14"/>
      <c r="H217" s="14"/>
      <c r="I217" s="14"/>
      <c r="J217" s="14"/>
      <c r="K217" s="14"/>
      <c r="L217" s="14"/>
      <c r="M217" s="14"/>
      <c r="N217" s="14"/>
      <c r="O217" s="14"/>
      <c r="P217" s="14"/>
      <c r="Q217" s="14"/>
      <c r="R217" s="14"/>
      <c r="S217" s="14"/>
      <c r="T217" s="14"/>
      <c r="U217" s="14"/>
      <c r="V217" s="14"/>
      <c r="W217" s="14"/>
      <c r="X217" s="14"/>
    </row>
    <row r="218" spans="6:24" s="15" customFormat="1" x14ac:dyDescent="0.4">
      <c r="F218" s="16"/>
      <c r="G218" s="14"/>
      <c r="H218" s="14"/>
      <c r="I218" s="14"/>
      <c r="J218" s="14"/>
      <c r="K218" s="14"/>
      <c r="L218" s="14"/>
      <c r="M218" s="14"/>
      <c r="N218" s="14"/>
      <c r="O218" s="14"/>
      <c r="P218" s="14"/>
      <c r="Q218" s="14"/>
      <c r="R218" s="14"/>
      <c r="S218" s="14"/>
      <c r="T218" s="14"/>
      <c r="U218" s="14"/>
      <c r="V218" s="14"/>
      <c r="W218" s="14"/>
      <c r="X218" s="14"/>
    </row>
    <row r="219" spans="6:24" s="15" customFormat="1" x14ac:dyDescent="0.4">
      <c r="F219" s="16"/>
      <c r="G219" s="14"/>
      <c r="H219" s="14"/>
      <c r="I219" s="14"/>
      <c r="J219" s="14"/>
      <c r="K219" s="14"/>
      <c r="L219" s="14"/>
      <c r="M219" s="14"/>
      <c r="N219" s="14"/>
      <c r="O219" s="14"/>
      <c r="P219" s="14"/>
      <c r="Q219" s="14"/>
      <c r="R219" s="14"/>
      <c r="S219" s="14"/>
      <c r="T219" s="14"/>
      <c r="U219" s="14"/>
      <c r="V219" s="14"/>
      <c r="W219" s="14"/>
      <c r="X219" s="14"/>
    </row>
    <row r="220" spans="6:24" s="15" customFormat="1" x14ac:dyDescent="0.4">
      <c r="F220" s="16"/>
      <c r="G220" s="14"/>
      <c r="H220" s="14"/>
      <c r="I220" s="14"/>
      <c r="J220" s="14"/>
      <c r="K220" s="14"/>
      <c r="L220" s="14"/>
      <c r="M220" s="14"/>
      <c r="N220" s="14"/>
      <c r="O220" s="14"/>
      <c r="P220" s="14"/>
      <c r="Q220" s="14"/>
      <c r="R220" s="14"/>
      <c r="S220" s="14"/>
      <c r="T220" s="14"/>
      <c r="U220" s="14"/>
      <c r="V220" s="14"/>
      <c r="W220" s="14"/>
      <c r="X220" s="14"/>
    </row>
    <row r="221" spans="6:24" s="15" customFormat="1" x14ac:dyDescent="0.4">
      <c r="F221" s="16"/>
      <c r="G221" s="14"/>
      <c r="H221" s="14"/>
      <c r="I221" s="14"/>
      <c r="J221" s="14"/>
      <c r="K221" s="14"/>
      <c r="L221" s="14"/>
      <c r="M221" s="14"/>
      <c r="N221" s="14"/>
      <c r="O221" s="14"/>
      <c r="P221" s="14"/>
      <c r="Q221" s="14"/>
      <c r="R221" s="14"/>
      <c r="S221" s="14"/>
      <c r="T221" s="14"/>
      <c r="U221" s="14"/>
      <c r="V221" s="14"/>
      <c r="W221" s="14"/>
      <c r="X221" s="14"/>
    </row>
    <row r="222" spans="6:24" s="15" customFormat="1" x14ac:dyDescent="0.4">
      <c r="F222" s="16"/>
      <c r="G222" s="14"/>
      <c r="H222" s="14"/>
      <c r="I222" s="14"/>
      <c r="J222" s="14"/>
      <c r="K222" s="14"/>
      <c r="L222" s="14"/>
      <c r="M222" s="14"/>
      <c r="N222" s="14"/>
      <c r="O222" s="14"/>
      <c r="P222" s="14"/>
      <c r="Q222" s="14"/>
      <c r="R222" s="14"/>
      <c r="S222" s="14"/>
      <c r="T222" s="14"/>
      <c r="U222" s="14"/>
      <c r="V222" s="14"/>
      <c r="W222" s="14"/>
      <c r="X222" s="14"/>
    </row>
    <row r="223" spans="6:24" s="15" customFormat="1" x14ac:dyDescent="0.4">
      <c r="F223" s="16"/>
      <c r="G223" s="14"/>
      <c r="H223" s="14"/>
      <c r="I223" s="14"/>
      <c r="J223" s="14"/>
      <c r="K223" s="14"/>
      <c r="L223" s="14"/>
      <c r="M223" s="14"/>
      <c r="N223" s="14"/>
      <c r="O223" s="14"/>
      <c r="P223" s="14"/>
      <c r="Q223" s="14"/>
      <c r="R223" s="14"/>
      <c r="S223" s="14"/>
      <c r="T223" s="14"/>
      <c r="U223" s="14"/>
      <c r="V223" s="14"/>
      <c r="W223" s="14"/>
      <c r="X223" s="14"/>
    </row>
    <row r="224" spans="6:24" s="15" customFormat="1" x14ac:dyDescent="0.4">
      <c r="F224" s="16"/>
      <c r="G224" s="14"/>
      <c r="H224" s="14"/>
      <c r="I224" s="14"/>
      <c r="J224" s="14"/>
      <c r="K224" s="14"/>
      <c r="L224" s="14"/>
      <c r="M224" s="14"/>
      <c r="N224" s="14"/>
      <c r="O224" s="14"/>
      <c r="P224" s="14"/>
      <c r="Q224" s="14"/>
      <c r="R224" s="14"/>
      <c r="S224" s="14"/>
      <c r="T224" s="14"/>
      <c r="U224" s="14"/>
      <c r="V224" s="14"/>
      <c r="W224" s="14"/>
      <c r="X224" s="14"/>
    </row>
    <row r="225" spans="6:24" s="15" customFormat="1" x14ac:dyDescent="0.4">
      <c r="F225" s="16"/>
      <c r="G225" s="14"/>
      <c r="H225" s="14"/>
      <c r="I225" s="14"/>
      <c r="J225" s="14"/>
      <c r="K225" s="14"/>
      <c r="L225" s="14"/>
      <c r="M225" s="14"/>
      <c r="N225" s="14"/>
      <c r="O225" s="14"/>
      <c r="P225" s="14"/>
      <c r="Q225" s="14"/>
      <c r="R225" s="14"/>
      <c r="S225" s="14"/>
      <c r="T225" s="14"/>
      <c r="U225" s="14"/>
      <c r="V225" s="14"/>
      <c r="W225" s="14"/>
      <c r="X225" s="14"/>
    </row>
    <row r="226" spans="6:24" s="15" customFormat="1" x14ac:dyDescent="0.4">
      <c r="F226" s="16"/>
      <c r="G226" s="14"/>
      <c r="H226" s="14"/>
      <c r="I226" s="14"/>
      <c r="J226" s="14"/>
      <c r="K226" s="14"/>
      <c r="L226" s="14"/>
      <c r="M226" s="14"/>
      <c r="N226" s="14"/>
      <c r="O226" s="14"/>
      <c r="P226" s="14"/>
      <c r="Q226" s="14"/>
      <c r="R226" s="14"/>
      <c r="S226" s="14"/>
      <c r="T226" s="14"/>
      <c r="U226" s="14"/>
      <c r="V226" s="14"/>
      <c r="W226" s="14"/>
      <c r="X226" s="14"/>
    </row>
    <row r="227" spans="6:24" s="15" customFormat="1" x14ac:dyDescent="0.4">
      <c r="F227" s="16"/>
      <c r="G227" s="14"/>
      <c r="H227" s="14"/>
      <c r="I227" s="14"/>
      <c r="J227" s="14"/>
      <c r="K227" s="14"/>
      <c r="L227" s="14"/>
      <c r="M227" s="14"/>
      <c r="N227" s="14"/>
      <c r="O227" s="14"/>
      <c r="P227" s="14"/>
      <c r="Q227" s="14"/>
      <c r="R227" s="14"/>
      <c r="S227" s="14"/>
      <c r="T227" s="14"/>
      <c r="U227" s="14"/>
      <c r="V227" s="14"/>
      <c r="W227" s="14"/>
      <c r="X227" s="14"/>
    </row>
    <row r="228" spans="6:24" s="15" customFormat="1" x14ac:dyDescent="0.4">
      <c r="F228" s="16"/>
      <c r="G228" s="14"/>
      <c r="H228" s="14"/>
      <c r="I228" s="14"/>
      <c r="J228" s="14"/>
      <c r="K228" s="14"/>
      <c r="L228" s="14"/>
      <c r="M228" s="14"/>
      <c r="N228" s="14"/>
      <c r="O228" s="14"/>
      <c r="P228" s="14"/>
      <c r="Q228" s="14"/>
      <c r="R228" s="14"/>
      <c r="S228" s="14"/>
      <c r="T228" s="14"/>
      <c r="U228" s="14"/>
      <c r="V228" s="14"/>
      <c r="W228" s="14"/>
      <c r="X228" s="14"/>
    </row>
    <row r="229" spans="6:24" s="15" customFormat="1" x14ac:dyDescent="0.4">
      <c r="F229" s="16"/>
      <c r="G229" s="14"/>
      <c r="H229" s="14"/>
      <c r="I229" s="14"/>
      <c r="J229" s="14"/>
      <c r="K229" s="14"/>
      <c r="L229" s="14"/>
      <c r="M229" s="14"/>
      <c r="N229" s="14"/>
      <c r="O229" s="14"/>
      <c r="P229" s="14"/>
      <c r="Q229" s="14"/>
      <c r="R229" s="14"/>
      <c r="S229" s="14"/>
      <c r="T229" s="14"/>
      <c r="U229" s="14"/>
      <c r="V229" s="14"/>
      <c r="W229" s="14"/>
      <c r="X229" s="14"/>
    </row>
    <row r="230" spans="6:24" s="15" customFormat="1" x14ac:dyDescent="0.4">
      <c r="F230" s="16"/>
      <c r="G230" s="14"/>
      <c r="H230" s="14"/>
      <c r="I230" s="14"/>
      <c r="J230" s="14"/>
      <c r="K230" s="14"/>
      <c r="L230" s="14"/>
      <c r="M230" s="14"/>
      <c r="N230" s="14"/>
      <c r="O230" s="14"/>
      <c r="P230" s="14"/>
      <c r="Q230" s="14"/>
      <c r="R230" s="14"/>
      <c r="S230" s="14"/>
      <c r="T230" s="14"/>
      <c r="U230" s="14"/>
      <c r="V230" s="14"/>
      <c r="W230" s="14"/>
      <c r="X230" s="14"/>
    </row>
    <row r="231" spans="6:24" s="15" customFormat="1" x14ac:dyDescent="0.4">
      <c r="F231" s="16"/>
      <c r="G231" s="14"/>
      <c r="H231" s="14"/>
      <c r="I231" s="14"/>
      <c r="J231" s="14"/>
      <c r="K231" s="14"/>
      <c r="L231" s="14"/>
      <c r="M231" s="14"/>
      <c r="N231" s="14"/>
      <c r="O231" s="14"/>
      <c r="P231" s="14"/>
      <c r="Q231" s="14"/>
      <c r="R231" s="14"/>
      <c r="S231" s="14"/>
      <c r="T231" s="14"/>
      <c r="U231" s="14"/>
      <c r="V231" s="14"/>
      <c r="W231" s="14"/>
      <c r="X231" s="14"/>
    </row>
    <row r="232" spans="6:24" s="15" customFormat="1" x14ac:dyDescent="0.4">
      <c r="F232" s="16"/>
      <c r="G232" s="14"/>
      <c r="H232" s="14"/>
      <c r="I232" s="14"/>
      <c r="J232" s="14"/>
      <c r="K232" s="14"/>
      <c r="L232" s="14"/>
      <c r="M232" s="14"/>
      <c r="N232" s="14"/>
      <c r="O232" s="14"/>
      <c r="P232" s="14"/>
      <c r="Q232" s="14"/>
      <c r="R232" s="14"/>
      <c r="S232" s="14"/>
      <c r="T232" s="14"/>
      <c r="U232" s="14"/>
      <c r="V232" s="14"/>
      <c r="W232" s="14"/>
      <c r="X232" s="14"/>
    </row>
    <row r="233" spans="6:24" s="15" customFormat="1" x14ac:dyDescent="0.4">
      <c r="F233" s="16"/>
      <c r="G233" s="14"/>
      <c r="H233" s="14"/>
      <c r="I233" s="14"/>
      <c r="J233" s="14"/>
      <c r="K233" s="14"/>
      <c r="L233" s="14"/>
      <c r="M233" s="14"/>
      <c r="N233" s="14"/>
      <c r="O233" s="14"/>
      <c r="P233" s="14"/>
      <c r="Q233" s="14"/>
      <c r="R233" s="14"/>
      <c r="S233" s="14"/>
      <c r="T233" s="14"/>
      <c r="U233" s="14"/>
      <c r="V233" s="14"/>
      <c r="W233" s="14"/>
      <c r="X233" s="14"/>
    </row>
    <row r="234" spans="6:24" s="15" customFormat="1" x14ac:dyDescent="0.4">
      <c r="F234" s="16"/>
      <c r="G234" s="14"/>
      <c r="H234" s="14"/>
      <c r="I234" s="14"/>
      <c r="J234" s="14"/>
      <c r="K234" s="14"/>
      <c r="L234" s="14"/>
      <c r="M234" s="14"/>
      <c r="N234" s="14"/>
      <c r="O234" s="14"/>
      <c r="P234" s="14"/>
      <c r="Q234" s="14"/>
      <c r="R234" s="14"/>
      <c r="S234" s="14"/>
      <c r="T234" s="14"/>
      <c r="U234" s="14"/>
      <c r="V234" s="14"/>
      <c r="W234" s="14"/>
      <c r="X234" s="14"/>
    </row>
    <row r="235" spans="6:24" s="15" customFormat="1" x14ac:dyDescent="0.4">
      <c r="F235" s="16"/>
      <c r="G235" s="14"/>
      <c r="H235" s="14"/>
      <c r="I235" s="14"/>
      <c r="J235" s="14"/>
      <c r="K235" s="14"/>
      <c r="L235" s="14"/>
      <c r="M235" s="14"/>
      <c r="N235" s="14"/>
      <c r="O235" s="14"/>
      <c r="P235" s="14"/>
      <c r="Q235" s="14"/>
      <c r="R235" s="14"/>
      <c r="S235" s="14"/>
      <c r="T235" s="14"/>
      <c r="U235" s="14"/>
      <c r="V235" s="14"/>
      <c r="W235" s="14"/>
      <c r="X235" s="14"/>
    </row>
    <row r="236" spans="6:24" s="15" customFormat="1" x14ac:dyDescent="0.4">
      <c r="F236" s="16"/>
      <c r="G236" s="14"/>
      <c r="H236" s="14"/>
      <c r="I236" s="14"/>
      <c r="J236" s="14"/>
      <c r="K236" s="14"/>
      <c r="L236" s="14"/>
      <c r="M236" s="14"/>
      <c r="N236" s="14"/>
      <c r="O236" s="14"/>
      <c r="P236" s="14"/>
      <c r="Q236" s="14"/>
      <c r="R236" s="14"/>
      <c r="S236" s="14"/>
      <c r="T236" s="14"/>
      <c r="U236" s="14"/>
      <c r="V236" s="14"/>
      <c r="W236" s="14"/>
      <c r="X236" s="14"/>
    </row>
    <row r="237" spans="6:24" s="15" customFormat="1" x14ac:dyDescent="0.4">
      <c r="F237" s="16"/>
      <c r="G237" s="14"/>
      <c r="H237" s="14"/>
      <c r="I237" s="14"/>
      <c r="J237" s="14"/>
      <c r="K237" s="14"/>
      <c r="L237" s="14"/>
      <c r="M237" s="14"/>
      <c r="N237" s="14"/>
      <c r="O237" s="14"/>
      <c r="P237" s="14"/>
      <c r="Q237" s="14"/>
      <c r="R237" s="14"/>
      <c r="S237" s="14"/>
      <c r="T237" s="14"/>
      <c r="U237" s="14"/>
      <c r="V237" s="14"/>
      <c r="W237" s="14"/>
      <c r="X237" s="14"/>
    </row>
    <row r="238" spans="6:24" s="15" customFormat="1" x14ac:dyDescent="0.4">
      <c r="F238" s="16"/>
      <c r="G238" s="14"/>
      <c r="H238" s="14"/>
      <c r="I238" s="14"/>
      <c r="J238" s="14"/>
      <c r="K238" s="14"/>
      <c r="L238" s="14"/>
      <c r="M238" s="14"/>
      <c r="N238" s="14"/>
      <c r="O238" s="14"/>
      <c r="P238" s="14"/>
      <c r="Q238" s="14"/>
      <c r="R238" s="14"/>
      <c r="S238" s="14"/>
      <c r="T238" s="14"/>
      <c r="U238" s="14"/>
      <c r="V238" s="14"/>
      <c r="W238" s="14"/>
      <c r="X238" s="14"/>
    </row>
    <row r="239" spans="6:24" s="15" customFormat="1" x14ac:dyDescent="0.4">
      <c r="F239" s="16"/>
      <c r="G239" s="14"/>
      <c r="H239" s="14"/>
      <c r="I239" s="14"/>
      <c r="J239" s="14"/>
      <c r="K239" s="14"/>
      <c r="L239" s="14"/>
      <c r="M239" s="14"/>
      <c r="N239" s="14"/>
      <c r="O239" s="14"/>
      <c r="P239" s="14"/>
      <c r="Q239" s="14"/>
      <c r="R239" s="14"/>
      <c r="S239" s="14"/>
      <c r="T239" s="14"/>
      <c r="U239" s="14"/>
      <c r="V239" s="14"/>
      <c r="W239" s="14"/>
      <c r="X239" s="14"/>
    </row>
    <row r="240" spans="6:24" s="15" customFormat="1" x14ac:dyDescent="0.4">
      <c r="F240" s="16"/>
      <c r="G240" s="14"/>
      <c r="H240" s="14"/>
      <c r="I240" s="14"/>
      <c r="J240" s="14"/>
      <c r="K240" s="14"/>
      <c r="L240" s="14"/>
      <c r="M240" s="14"/>
      <c r="N240" s="14"/>
      <c r="O240" s="14"/>
      <c r="P240" s="14"/>
      <c r="Q240" s="14"/>
      <c r="R240" s="14"/>
      <c r="S240" s="14"/>
      <c r="T240" s="14"/>
      <c r="U240" s="14"/>
      <c r="V240" s="14"/>
      <c r="W240" s="14"/>
      <c r="X240" s="14"/>
    </row>
    <row r="241" spans="6:24" s="15" customFormat="1" x14ac:dyDescent="0.4">
      <c r="F241" s="16"/>
      <c r="G241" s="14"/>
      <c r="H241" s="14"/>
      <c r="I241" s="14"/>
      <c r="J241" s="14"/>
      <c r="K241" s="14"/>
      <c r="L241" s="14"/>
      <c r="M241" s="14"/>
      <c r="N241" s="14"/>
      <c r="O241" s="14"/>
      <c r="P241" s="14"/>
      <c r="Q241" s="14"/>
      <c r="R241" s="14"/>
      <c r="S241" s="14"/>
      <c r="T241" s="14"/>
      <c r="U241" s="14"/>
      <c r="V241" s="14"/>
      <c r="W241" s="14"/>
      <c r="X241" s="14"/>
    </row>
    <row r="242" spans="6:24" s="15" customFormat="1" x14ac:dyDescent="0.4">
      <c r="F242" s="16"/>
      <c r="G242" s="14"/>
      <c r="H242" s="14"/>
      <c r="I242" s="14"/>
      <c r="J242" s="14"/>
      <c r="K242" s="14"/>
      <c r="L242" s="14"/>
      <c r="M242" s="14"/>
      <c r="N242" s="14"/>
      <c r="O242" s="14"/>
      <c r="P242" s="14"/>
      <c r="Q242" s="14"/>
      <c r="R242" s="14"/>
      <c r="S242" s="14"/>
      <c r="T242" s="14"/>
      <c r="U242" s="14"/>
      <c r="V242" s="14"/>
      <c r="W242" s="14"/>
      <c r="X242" s="14"/>
    </row>
    <row r="243" spans="6:24" s="15" customFormat="1" x14ac:dyDescent="0.4">
      <c r="F243" s="16"/>
      <c r="G243" s="14"/>
      <c r="H243" s="14"/>
      <c r="I243" s="14"/>
      <c r="J243" s="14"/>
      <c r="K243" s="14"/>
      <c r="L243" s="14"/>
      <c r="M243" s="14"/>
      <c r="N243" s="14"/>
      <c r="O243" s="14"/>
      <c r="P243" s="14"/>
      <c r="Q243" s="14"/>
      <c r="R243" s="14"/>
      <c r="S243" s="14"/>
      <c r="T243" s="14"/>
      <c r="U243" s="14"/>
      <c r="V243" s="14"/>
      <c r="W243" s="14"/>
      <c r="X243" s="14"/>
    </row>
    <row r="244" spans="6:24" s="15" customFormat="1" x14ac:dyDescent="0.4">
      <c r="F244" s="16"/>
      <c r="G244" s="14"/>
      <c r="H244" s="14"/>
      <c r="I244" s="14"/>
      <c r="J244" s="14"/>
      <c r="K244" s="14"/>
      <c r="L244" s="14"/>
      <c r="M244" s="14"/>
      <c r="N244" s="14"/>
      <c r="O244" s="14"/>
      <c r="P244" s="14"/>
      <c r="Q244" s="14"/>
      <c r="R244" s="14"/>
      <c r="S244" s="14"/>
      <c r="T244" s="14"/>
      <c r="U244" s="14"/>
      <c r="V244" s="14"/>
      <c r="W244" s="14"/>
      <c r="X244" s="14"/>
    </row>
    <row r="245" spans="6:24" s="15" customFormat="1" x14ac:dyDescent="0.4">
      <c r="F245" s="16"/>
      <c r="G245" s="14"/>
      <c r="H245" s="14"/>
      <c r="I245" s="14"/>
      <c r="J245" s="14"/>
      <c r="K245" s="14"/>
      <c r="L245" s="14"/>
      <c r="M245" s="14"/>
      <c r="N245" s="14"/>
      <c r="O245" s="14"/>
      <c r="P245" s="14"/>
      <c r="Q245" s="14"/>
      <c r="R245" s="14"/>
      <c r="S245" s="14"/>
      <c r="T245" s="14"/>
      <c r="U245" s="14"/>
      <c r="V245" s="14"/>
      <c r="W245" s="14"/>
      <c r="X245" s="14"/>
    </row>
    <row r="246" spans="6:24" s="15" customFormat="1" x14ac:dyDescent="0.4">
      <c r="F246" s="16"/>
      <c r="G246" s="14"/>
      <c r="H246" s="14"/>
      <c r="I246" s="14"/>
      <c r="J246" s="14"/>
      <c r="K246" s="14"/>
      <c r="L246" s="14"/>
      <c r="M246" s="14"/>
      <c r="N246" s="14"/>
      <c r="O246" s="14"/>
      <c r="P246" s="14"/>
      <c r="Q246" s="14"/>
      <c r="R246" s="14"/>
      <c r="S246" s="14"/>
      <c r="T246" s="14"/>
      <c r="U246" s="14"/>
      <c r="V246" s="14"/>
      <c r="W246" s="14"/>
      <c r="X246" s="14"/>
    </row>
    <row r="247" spans="6:24" s="15" customFormat="1" x14ac:dyDescent="0.4">
      <c r="F247" s="16"/>
      <c r="G247" s="14"/>
      <c r="H247" s="14"/>
      <c r="I247" s="14"/>
      <c r="J247" s="14"/>
      <c r="K247" s="14"/>
      <c r="L247" s="14"/>
      <c r="M247" s="14"/>
      <c r="N247" s="14"/>
      <c r="O247" s="14"/>
      <c r="P247" s="14"/>
      <c r="Q247" s="14"/>
      <c r="R247" s="14"/>
      <c r="S247" s="14"/>
      <c r="T247" s="14"/>
      <c r="U247" s="14"/>
      <c r="V247" s="14"/>
      <c r="W247" s="14"/>
      <c r="X247" s="14"/>
    </row>
    <row r="248" spans="6:24" s="15" customFormat="1" x14ac:dyDescent="0.4">
      <c r="F248" s="16"/>
      <c r="G248" s="14"/>
      <c r="H248" s="14"/>
      <c r="I248" s="14"/>
      <c r="J248" s="14"/>
      <c r="K248" s="14"/>
      <c r="L248" s="14"/>
      <c r="M248" s="14"/>
      <c r="N248" s="14"/>
      <c r="O248" s="14"/>
      <c r="P248" s="14"/>
      <c r="Q248" s="14"/>
      <c r="R248" s="14"/>
      <c r="S248" s="14"/>
      <c r="T248" s="14"/>
      <c r="U248" s="14"/>
      <c r="V248" s="14"/>
      <c r="W248" s="14"/>
      <c r="X248" s="14"/>
    </row>
    <row r="249" spans="6:24" s="15" customFormat="1" x14ac:dyDescent="0.4">
      <c r="F249" s="16"/>
      <c r="G249" s="14"/>
      <c r="H249" s="14"/>
      <c r="I249" s="14"/>
      <c r="J249" s="14"/>
      <c r="K249" s="14"/>
      <c r="L249" s="14"/>
      <c r="M249" s="14"/>
      <c r="N249" s="14"/>
      <c r="O249" s="14"/>
      <c r="P249" s="14"/>
      <c r="Q249" s="14"/>
      <c r="R249" s="14"/>
      <c r="S249" s="14"/>
      <c r="T249" s="14"/>
      <c r="U249" s="14"/>
      <c r="V249" s="14"/>
      <c r="W249" s="14"/>
      <c r="X249" s="14"/>
    </row>
    <row r="250" spans="6:24" s="15" customFormat="1" x14ac:dyDescent="0.4">
      <c r="F250" s="16"/>
      <c r="G250" s="14"/>
      <c r="H250" s="14"/>
      <c r="I250" s="14"/>
      <c r="J250" s="14"/>
      <c r="K250" s="14"/>
      <c r="L250" s="14"/>
      <c r="M250" s="14"/>
      <c r="N250" s="14"/>
      <c r="O250" s="14"/>
      <c r="P250" s="14"/>
      <c r="Q250" s="14"/>
      <c r="R250" s="14"/>
      <c r="S250" s="14"/>
      <c r="T250" s="14"/>
      <c r="U250" s="14"/>
      <c r="V250" s="14"/>
      <c r="W250" s="14"/>
      <c r="X250" s="14"/>
    </row>
    <row r="251" spans="6:24" s="15" customFormat="1" x14ac:dyDescent="0.4">
      <c r="F251" s="16"/>
      <c r="G251" s="14"/>
      <c r="H251" s="14"/>
      <c r="I251" s="14"/>
      <c r="J251" s="14"/>
      <c r="K251" s="14"/>
      <c r="L251" s="14"/>
      <c r="M251" s="14"/>
      <c r="N251" s="14"/>
      <c r="O251" s="14"/>
      <c r="P251" s="14"/>
      <c r="Q251" s="14"/>
      <c r="R251" s="14"/>
      <c r="S251" s="14"/>
      <c r="T251" s="14"/>
      <c r="U251" s="14"/>
      <c r="V251" s="14"/>
      <c r="W251" s="14"/>
      <c r="X251" s="14"/>
    </row>
    <row r="252" spans="6:24" s="15" customFormat="1" x14ac:dyDescent="0.4">
      <c r="F252" s="16"/>
      <c r="G252" s="14"/>
      <c r="H252" s="14"/>
      <c r="I252" s="14"/>
      <c r="J252" s="14"/>
      <c r="K252" s="14"/>
      <c r="L252" s="14"/>
      <c r="M252" s="14"/>
      <c r="N252" s="14"/>
      <c r="O252" s="14"/>
      <c r="P252" s="14"/>
      <c r="Q252" s="14"/>
      <c r="R252" s="14"/>
      <c r="S252" s="14"/>
      <c r="T252" s="14"/>
      <c r="U252" s="14"/>
      <c r="V252" s="14"/>
      <c r="W252" s="14"/>
      <c r="X252" s="14"/>
    </row>
    <row r="253" spans="6:24" s="15" customFormat="1" x14ac:dyDescent="0.4">
      <c r="F253" s="16"/>
      <c r="G253" s="14"/>
      <c r="H253" s="14"/>
      <c r="I253" s="14"/>
      <c r="J253" s="14"/>
      <c r="K253" s="14"/>
      <c r="L253" s="14"/>
      <c r="M253" s="14"/>
      <c r="N253" s="14"/>
      <c r="O253" s="14"/>
      <c r="P253" s="14"/>
      <c r="Q253" s="14"/>
      <c r="R253" s="14"/>
      <c r="S253" s="14"/>
      <c r="T253" s="14"/>
      <c r="U253" s="14"/>
      <c r="V253" s="14"/>
      <c r="W253" s="14"/>
      <c r="X253" s="14"/>
    </row>
    <row r="254" spans="6:24" s="15" customFormat="1" x14ac:dyDescent="0.4">
      <c r="F254" s="16"/>
      <c r="G254" s="14"/>
      <c r="H254" s="14"/>
      <c r="I254" s="14"/>
      <c r="J254" s="14"/>
      <c r="K254" s="14"/>
      <c r="L254" s="14"/>
      <c r="M254" s="14"/>
      <c r="N254" s="14"/>
      <c r="O254" s="14"/>
      <c r="P254" s="14"/>
      <c r="Q254" s="14"/>
      <c r="R254" s="14"/>
      <c r="S254" s="14"/>
      <c r="T254" s="14"/>
      <c r="U254" s="14"/>
      <c r="V254" s="14"/>
      <c r="W254" s="14"/>
      <c r="X254" s="14"/>
    </row>
    <row r="255" spans="6:24" s="15" customFormat="1" x14ac:dyDescent="0.4">
      <c r="F255" s="16"/>
      <c r="G255" s="14"/>
      <c r="H255" s="14"/>
      <c r="I255" s="14"/>
      <c r="J255" s="14"/>
      <c r="K255" s="14"/>
      <c r="L255" s="14"/>
      <c r="M255" s="14"/>
      <c r="N255" s="14"/>
      <c r="O255" s="14"/>
      <c r="P255" s="14"/>
      <c r="Q255" s="14"/>
      <c r="R255" s="14"/>
      <c r="S255" s="14"/>
      <c r="T255" s="14"/>
      <c r="U255" s="14"/>
      <c r="V255" s="14"/>
      <c r="W255" s="14"/>
      <c r="X255" s="14"/>
    </row>
    <row r="256" spans="6:24" s="15" customFormat="1" x14ac:dyDescent="0.4">
      <c r="F256" s="16"/>
      <c r="G256" s="14"/>
      <c r="H256" s="14"/>
      <c r="I256" s="14"/>
      <c r="J256" s="14"/>
      <c r="K256" s="14"/>
      <c r="L256" s="14"/>
      <c r="M256" s="14"/>
      <c r="N256" s="14"/>
      <c r="O256" s="14"/>
      <c r="P256" s="14"/>
      <c r="Q256" s="14"/>
      <c r="R256" s="14"/>
      <c r="S256" s="14"/>
      <c r="T256" s="14"/>
      <c r="U256" s="14"/>
      <c r="V256" s="14"/>
      <c r="W256" s="14"/>
      <c r="X256" s="14"/>
    </row>
    <row r="257" spans="6:24" s="15" customFormat="1" x14ac:dyDescent="0.4">
      <c r="F257" s="16"/>
      <c r="G257" s="14"/>
      <c r="H257" s="14"/>
      <c r="I257" s="14"/>
      <c r="J257" s="14"/>
      <c r="K257" s="14"/>
      <c r="L257" s="14"/>
      <c r="M257" s="14"/>
      <c r="N257" s="14"/>
      <c r="O257" s="14"/>
      <c r="P257" s="14"/>
      <c r="Q257" s="14"/>
      <c r="R257" s="14"/>
      <c r="S257" s="14"/>
      <c r="T257" s="14"/>
      <c r="U257" s="14"/>
      <c r="V257" s="14"/>
      <c r="W257" s="14"/>
      <c r="X257" s="14"/>
    </row>
    <row r="258" spans="6:24" s="15" customFormat="1" x14ac:dyDescent="0.4">
      <c r="F258" s="16"/>
      <c r="G258" s="14"/>
      <c r="H258" s="14"/>
      <c r="I258" s="14"/>
      <c r="J258" s="14"/>
      <c r="K258" s="14"/>
      <c r="L258" s="14"/>
      <c r="M258" s="14"/>
      <c r="N258" s="14"/>
      <c r="O258" s="14"/>
      <c r="P258" s="14"/>
      <c r="Q258" s="14"/>
      <c r="R258" s="14"/>
      <c r="S258" s="14"/>
      <c r="T258" s="14"/>
      <c r="U258" s="14"/>
      <c r="V258" s="14"/>
      <c r="W258" s="14"/>
      <c r="X258" s="14"/>
    </row>
    <row r="259" spans="6:24" s="15" customFormat="1" x14ac:dyDescent="0.4">
      <c r="F259" s="16"/>
      <c r="G259" s="14"/>
      <c r="H259" s="14"/>
      <c r="I259" s="14"/>
      <c r="J259" s="14"/>
      <c r="K259" s="14"/>
      <c r="L259" s="14"/>
      <c r="M259" s="14"/>
      <c r="N259" s="14"/>
      <c r="O259" s="14"/>
      <c r="P259" s="14"/>
      <c r="Q259" s="14"/>
      <c r="R259" s="14"/>
      <c r="S259" s="14"/>
      <c r="T259" s="14"/>
      <c r="U259" s="14"/>
      <c r="V259" s="14"/>
      <c r="W259" s="14"/>
      <c r="X259" s="14"/>
    </row>
    <row r="260" spans="6:24" s="15" customFormat="1" x14ac:dyDescent="0.4">
      <c r="F260" s="16"/>
      <c r="G260" s="14"/>
      <c r="H260" s="14"/>
      <c r="I260" s="14"/>
      <c r="J260" s="14"/>
      <c r="K260" s="14"/>
      <c r="L260" s="14"/>
      <c r="M260" s="14"/>
      <c r="N260" s="14"/>
      <c r="O260" s="14"/>
      <c r="P260" s="14"/>
      <c r="Q260" s="14"/>
      <c r="R260" s="14"/>
      <c r="S260" s="14"/>
      <c r="T260" s="14"/>
      <c r="U260" s="14"/>
      <c r="V260" s="14"/>
      <c r="W260" s="14"/>
      <c r="X260" s="14"/>
    </row>
    <row r="261" spans="6:24" s="15" customFormat="1" x14ac:dyDescent="0.4">
      <c r="F261" s="16"/>
      <c r="G261" s="14"/>
      <c r="H261" s="14"/>
      <c r="I261" s="14"/>
      <c r="J261" s="14"/>
      <c r="K261" s="14"/>
      <c r="L261" s="14"/>
      <c r="M261" s="14"/>
      <c r="N261" s="14"/>
      <c r="O261" s="14"/>
      <c r="P261" s="14"/>
      <c r="Q261" s="14"/>
      <c r="R261" s="14"/>
      <c r="S261" s="14"/>
      <c r="T261" s="14"/>
      <c r="U261" s="14"/>
      <c r="V261" s="14"/>
      <c r="W261" s="14"/>
      <c r="X261" s="14"/>
    </row>
    <row r="262" spans="6:24" s="15" customFormat="1" x14ac:dyDescent="0.4">
      <c r="F262" s="16"/>
      <c r="G262" s="14"/>
      <c r="H262" s="14"/>
      <c r="I262" s="14"/>
      <c r="J262" s="14"/>
      <c r="K262" s="14"/>
      <c r="L262" s="14"/>
      <c r="M262" s="14"/>
      <c r="N262" s="14"/>
      <c r="O262" s="14"/>
      <c r="P262" s="14"/>
      <c r="Q262" s="14"/>
      <c r="R262" s="14"/>
      <c r="S262" s="14"/>
      <c r="T262" s="14"/>
      <c r="U262" s="14"/>
      <c r="V262" s="14"/>
      <c r="W262" s="14"/>
      <c r="X262" s="14"/>
    </row>
    <row r="263" spans="6:24" s="15" customFormat="1" x14ac:dyDescent="0.4">
      <c r="F263" s="16"/>
      <c r="G263" s="14"/>
      <c r="H263" s="14"/>
      <c r="I263" s="14"/>
      <c r="J263" s="14"/>
      <c r="K263" s="14"/>
      <c r="L263" s="14"/>
      <c r="M263" s="14"/>
      <c r="N263" s="14"/>
      <c r="O263" s="14"/>
      <c r="P263" s="14"/>
      <c r="Q263" s="14"/>
      <c r="R263" s="14"/>
      <c r="S263" s="14"/>
      <c r="T263" s="14"/>
      <c r="U263" s="14"/>
      <c r="V263" s="14"/>
      <c r="W263" s="14"/>
      <c r="X263" s="14"/>
    </row>
    <row r="264" spans="6:24" s="15" customFormat="1" x14ac:dyDescent="0.4">
      <c r="F264" s="16"/>
      <c r="G264" s="14"/>
      <c r="H264" s="14"/>
      <c r="I264" s="14"/>
      <c r="J264" s="14"/>
      <c r="K264" s="14"/>
      <c r="L264" s="14"/>
      <c r="M264" s="14"/>
      <c r="N264" s="14"/>
      <c r="O264" s="14"/>
      <c r="P264" s="14"/>
      <c r="Q264" s="14"/>
      <c r="R264" s="14"/>
      <c r="S264" s="14"/>
      <c r="T264" s="14"/>
      <c r="U264" s="14"/>
      <c r="V264" s="14"/>
      <c r="W264" s="14"/>
      <c r="X264" s="14"/>
    </row>
    <row r="265" spans="6:24" s="15" customFormat="1" x14ac:dyDescent="0.4">
      <c r="F265" s="16"/>
      <c r="G265" s="14"/>
      <c r="H265" s="14"/>
      <c r="I265" s="14"/>
      <c r="J265" s="14"/>
      <c r="K265" s="14"/>
      <c r="L265" s="14"/>
      <c r="M265" s="14"/>
      <c r="N265" s="14"/>
      <c r="O265" s="14"/>
      <c r="P265" s="14"/>
      <c r="Q265" s="14"/>
      <c r="R265" s="14"/>
      <c r="S265" s="14"/>
      <c r="T265" s="14"/>
      <c r="U265" s="14"/>
      <c r="V265" s="14"/>
      <c r="W265" s="14"/>
      <c r="X265" s="14"/>
    </row>
    <row r="266" spans="6:24" s="15" customFormat="1" x14ac:dyDescent="0.4">
      <c r="F266" s="16"/>
      <c r="G266" s="14"/>
      <c r="H266" s="14"/>
      <c r="I266" s="14"/>
      <c r="J266" s="14"/>
      <c r="K266" s="14"/>
      <c r="L266" s="14"/>
      <c r="M266" s="14"/>
      <c r="N266" s="14"/>
      <c r="O266" s="14"/>
      <c r="P266" s="14"/>
      <c r="Q266" s="14"/>
      <c r="R266" s="14"/>
      <c r="S266" s="14"/>
      <c r="T266" s="14"/>
      <c r="U266" s="14"/>
      <c r="V266" s="14"/>
      <c r="W266" s="14"/>
      <c r="X266" s="14"/>
    </row>
    <row r="267" spans="6:24" s="15" customFormat="1" x14ac:dyDescent="0.4">
      <c r="F267" s="16"/>
      <c r="G267" s="14"/>
      <c r="H267" s="14"/>
      <c r="I267" s="14"/>
      <c r="J267" s="14"/>
      <c r="K267" s="14"/>
      <c r="L267" s="14"/>
      <c r="M267" s="14"/>
      <c r="N267" s="14"/>
      <c r="O267" s="14"/>
      <c r="P267" s="14"/>
      <c r="Q267" s="14"/>
      <c r="R267" s="14"/>
      <c r="S267" s="14"/>
      <c r="T267" s="14"/>
      <c r="U267" s="14"/>
      <c r="V267" s="14"/>
      <c r="W267" s="14"/>
      <c r="X267" s="14"/>
    </row>
    <row r="268" spans="6:24" s="15" customFormat="1" x14ac:dyDescent="0.4">
      <c r="F268" s="16"/>
      <c r="G268" s="14"/>
      <c r="H268" s="14"/>
      <c r="I268" s="14"/>
      <c r="J268" s="14"/>
      <c r="K268" s="14"/>
      <c r="L268" s="14"/>
      <c r="M268" s="14"/>
      <c r="N268" s="14"/>
      <c r="O268" s="14"/>
      <c r="P268" s="14"/>
      <c r="Q268" s="14"/>
      <c r="R268" s="14"/>
      <c r="S268" s="14"/>
      <c r="T268" s="14"/>
      <c r="U268" s="14"/>
      <c r="V268" s="14"/>
      <c r="W268" s="14"/>
      <c r="X268" s="14"/>
    </row>
    <row r="269" spans="6:24" s="15" customFormat="1" x14ac:dyDescent="0.4">
      <c r="F269" s="16"/>
      <c r="G269" s="14"/>
      <c r="H269" s="14"/>
      <c r="I269" s="14"/>
      <c r="J269" s="14"/>
      <c r="K269" s="14"/>
      <c r="L269" s="14"/>
      <c r="M269" s="14"/>
      <c r="N269" s="14"/>
      <c r="O269" s="14"/>
      <c r="P269" s="14"/>
      <c r="Q269" s="14"/>
      <c r="R269" s="14"/>
      <c r="S269" s="14"/>
      <c r="T269" s="14"/>
      <c r="U269" s="14"/>
      <c r="V269" s="14"/>
      <c r="W269" s="14"/>
      <c r="X269" s="14"/>
    </row>
    <row r="270" spans="6:24" s="15" customFormat="1" x14ac:dyDescent="0.4">
      <c r="F270" s="16"/>
      <c r="G270" s="14"/>
      <c r="H270" s="14"/>
      <c r="I270" s="14"/>
      <c r="J270" s="14"/>
      <c r="K270" s="14"/>
      <c r="L270" s="14"/>
      <c r="M270" s="14"/>
      <c r="N270" s="14"/>
      <c r="O270" s="14"/>
      <c r="P270" s="14"/>
      <c r="Q270" s="14"/>
      <c r="R270" s="14"/>
      <c r="S270" s="14"/>
      <c r="T270" s="14"/>
      <c r="U270" s="14"/>
      <c r="V270" s="14"/>
      <c r="W270" s="14"/>
      <c r="X270" s="14"/>
    </row>
    <row r="271" spans="6:24" s="15" customFormat="1" x14ac:dyDescent="0.4">
      <c r="F271" s="16"/>
      <c r="G271" s="14"/>
      <c r="H271" s="14"/>
      <c r="I271" s="14"/>
      <c r="J271" s="14"/>
      <c r="K271" s="14"/>
      <c r="L271" s="14"/>
      <c r="M271" s="14"/>
      <c r="N271" s="14"/>
      <c r="O271" s="14"/>
      <c r="P271" s="14"/>
      <c r="Q271" s="14"/>
      <c r="R271" s="14"/>
      <c r="S271" s="14"/>
      <c r="T271" s="14"/>
      <c r="U271" s="14"/>
      <c r="V271" s="14"/>
      <c r="W271" s="14"/>
      <c r="X271" s="14"/>
    </row>
    <row r="272" spans="6:24" s="15" customFormat="1" x14ac:dyDescent="0.4">
      <c r="F272" s="16"/>
      <c r="G272" s="14"/>
      <c r="H272" s="14"/>
      <c r="I272" s="14"/>
      <c r="J272" s="14"/>
      <c r="K272" s="14"/>
      <c r="L272" s="14"/>
      <c r="M272" s="14"/>
      <c r="N272" s="14"/>
      <c r="O272" s="14"/>
      <c r="P272" s="14"/>
      <c r="Q272" s="14"/>
      <c r="R272" s="14"/>
      <c r="S272" s="14"/>
      <c r="T272" s="14"/>
      <c r="U272" s="14"/>
      <c r="V272" s="14"/>
      <c r="W272" s="14"/>
      <c r="X272" s="14"/>
    </row>
    <row r="273" spans="6:24" s="15" customFormat="1" x14ac:dyDescent="0.4">
      <c r="F273" s="16"/>
      <c r="G273" s="14"/>
      <c r="H273" s="14"/>
      <c r="I273" s="14"/>
      <c r="J273" s="14"/>
      <c r="K273" s="14"/>
      <c r="L273" s="14"/>
      <c r="M273" s="14"/>
      <c r="N273" s="14"/>
      <c r="O273" s="14"/>
      <c r="P273" s="14"/>
      <c r="Q273" s="14"/>
      <c r="R273" s="14"/>
      <c r="S273" s="14"/>
      <c r="T273" s="14"/>
      <c r="U273" s="14"/>
      <c r="V273" s="14"/>
      <c r="W273" s="14"/>
      <c r="X273" s="14"/>
    </row>
    <row r="274" spans="6:24" s="15" customFormat="1" x14ac:dyDescent="0.4">
      <c r="F274" s="16"/>
      <c r="G274" s="14"/>
      <c r="H274" s="14"/>
      <c r="I274" s="14"/>
      <c r="J274" s="14"/>
      <c r="K274" s="14"/>
      <c r="L274" s="14"/>
      <c r="M274" s="14"/>
      <c r="N274" s="14"/>
      <c r="O274" s="14"/>
      <c r="P274" s="14"/>
      <c r="Q274" s="14"/>
      <c r="R274" s="14"/>
      <c r="S274" s="14"/>
      <c r="T274" s="14"/>
      <c r="U274" s="14"/>
      <c r="V274" s="14"/>
      <c r="W274" s="14"/>
      <c r="X274" s="14"/>
    </row>
    <row r="275" spans="6:24" s="15" customFormat="1" x14ac:dyDescent="0.4">
      <c r="F275" s="16"/>
      <c r="G275" s="14"/>
      <c r="H275" s="14"/>
      <c r="I275" s="14"/>
      <c r="J275" s="14"/>
      <c r="K275" s="14"/>
      <c r="L275" s="14"/>
      <c r="M275" s="14"/>
      <c r="N275" s="14"/>
      <c r="O275" s="14"/>
      <c r="P275" s="14"/>
      <c r="Q275" s="14"/>
      <c r="R275" s="14"/>
      <c r="S275" s="14"/>
      <c r="T275" s="14"/>
      <c r="U275" s="14"/>
      <c r="V275" s="14"/>
      <c r="W275" s="14"/>
      <c r="X275" s="14"/>
    </row>
    <row r="276" spans="6:24" s="15" customFormat="1" x14ac:dyDescent="0.4">
      <c r="F276" s="16"/>
      <c r="G276" s="14"/>
      <c r="H276" s="14"/>
      <c r="I276" s="14"/>
      <c r="J276" s="14"/>
      <c r="K276" s="14"/>
      <c r="L276" s="14"/>
      <c r="M276" s="14"/>
      <c r="N276" s="14"/>
      <c r="O276" s="14"/>
      <c r="P276" s="14"/>
      <c r="Q276" s="14"/>
      <c r="R276" s="14"/>
      <c r="S276" s="14"/>
      <c r="T276" s="14"/>
      <c r="U276" s="14"/>
      <c r="V276" s="14"/>
      <c r="W276" s="14"/>
      <c r="X276" s="14"/>
    </row>
    <row r="277" spans="6:24" s="15" customFormat="1" x14ac:dyDescent="0.4">
      <c r="F277" s="16"/>
      <c r="G277" s="14"/>
      <c r="H277" s="14"/>
      <c r="I277" s="14"/>
      <c r="J277" s="14"/>
      <c r="K277" s="14"/>
      <c r="L277" s="14"/>
      <c r="M277" s="14"/>
      <c r="N277" s="14"/>
      <c r="O277" s="14"/>
      <c r="P277" s="14"/>
      <c r="Q277" s="14"/>
      <c r="R277" s="14"/>
      <c r="S277" s="14"/>
      <c r="T277" s="14"/>
      <c r="U277" s="14"/>
      <c r="V277" s="14"/>
      <c r="W277" s="14"/>
      <c r="X277" s="14"/>
    </row>
    <row r="278" spans="6:24" s="15" customFormat="1" x14ac:dyDescent="0.4">
      <c r="F278" s="16"/>
      <c r="G278" s="14"/>
      <c r="H278" s="14"/>
      <c r="I278" s="14"/>
      <c r="J278" s="14"/>
      <c r="K278" s="14"/>
      <c r="L278" s="14"/>
      <c r="M278" s="14"/>
      <c r="N278" s="14"/>
      <c r="O278" s="14"/>
      <c r="P278" s="14"/>
      <c r="Q278" s="14"/>
      <c r="R278" s="14"/>
      <c r="S278" s="14"/>
      <c r="T278" s="14"/>
      <c r="U278" s="14"/>
      <c r="V278" s="14"/>
      <c r="W278" s="14"/>
      <c r="X278" s="14"/>
    </row>
    <row r="279" spans="6:24" s="15" customFormat="1" x14ac:dyDescent="0.4">
      <c r="F279" s="16"/>
      <c r="G279" s="14"/>
      <c r="H279" s="14"/>
      <c r="I279" s="14"/>
      <c r="J279" s="14"/>
      <c r="K279" s="14"/>
      <c r="L279" s="14"/>
      <c r="M279" s="14"/>
      <c r="N279" s="14"/>
      <c r="O279" s="14"/>
      <c r="P279" s="14"/>
      <c r="Q279" s="14"/>
      <c r="R279" s="14"/>
      <c r="S279" s="14"/>
      <c r="T279" s="14"/>
      <c r="U279" s="14"/>
      <c r="V279" s="14"/>
      <c r="W279" s="14"/>
      <c r="X279" s="14"/>
    </row>
    <row r="280" spans="6:24" s="15" customFormat="1" x14ac:dyDescent="0.4">
      <c r="F280" s="16"/>
      <c r="G280" s="14"/>
      <c r="H280" s="14"/>
      <c r="I280" s="14"/>
      <c r="J280" s="14"/>
      <c r="K280" s="14"/>
      <c r="L280" s="14"/>
      <c r="M280" s="14"/>
      <c r="N280" s="14"/>
      <c r="O280" s="14"/>
      <c r="P280" s="14"/>
      <c r="Q280" s="14"/>
      <c r="R280" s="14"/>
      <c r="S280" s="14"/>
      <c r="T280" s="14"/>
      <c r="U280" s="14"/>
      <c r="V280" s="14"/>
      <c r="W280" s="14"/>
      <c r="X280" s="14"/>
    </row>
    <row r="281" spans="6:24" s="15" customFormat="1" x14ac:dyDescent="0.4">
      <c r="F281" s="16"/>
      <c r="G281" s="14"/>
      <c r="H281" s="14"/>
      <c r="I281" s="14"/>
      <c r="J281" s="14"/>
      <c r="K281" s="14"/>
      <c r="L281" s="14"/>
      <c r="M281" s="14"/>
      <c r="N281" s="14"/>
      <c r="O281" s="14"/>
      <c r="P281" s="14"/>
      <c r="Q281" s="14"/>
      <c r="R281" s="14"/>
      <c r="S281" s="14"/>
      <c r="T281" s="14"/>
      <c r="U281" s="14"/>
      <c r="V281" s="14"/>
      <c r="W281" s="14"/>
      <c r="X281" s="14"/>
    </row>
    <row r="282" spans="6:24" s="15" customFormat="1" x14ac:dyDescent="0.4">
      <c r="F282" s="16"/>
      <c r="G282" s="14"/>
      <c r="H282" s="14"/>
      <c r="I282" s="14"/>
      <c r="J282" s="14"/>
      <c r="K282" s="14"/>
      <c r="L282" s="14"/>
      <c r="M282" s="14"/>
      <c r="N282" s="14"/>
      <c r="O282" s="14"/>
      <c r="P282" s="14"/>
      <c r="Q282" s="14"/>
      <c r="R282" s="14"/>
      <c r="S282" s="14"/>
      <c r="T282" s="14"/>
      <c r="U282" s="14"/>
      <c r="V282" s="14"/>
      <c r="W282" s="14"/>
      <c r="X282" s="14"/>
    </row>
    <row r="283" spans="6:24" s="15" customFormat="1" x14ac:dyDescent="0.4">
      <c r="F283" s="16"/>
      <c r="G283" s="14"/>
      <c r="H283" s="14"/>
      <c r="I283" s="14"/>
      <c r="J283" s="14"/>
      <c r="K283" s="14"/>
      <c r="L283" s="14"/>
      <c r="M283" s="14"/>
      <c r="N283" s="14"/>
      <c r="O283" s="14"/>
      <c r="P283" s="14"/>
      <c r="Q283" s="14"/>
      <c r="R283" s="14"/>
      <c r="S283" s="14"/>
      <c r="T283" s="14"/>
      <c r="U283" s="14"/>
      <c r="V283" s="14"/>
      <c r="W283" s="14"/>
      <c r="X283" s="14"/>
    </row>
    <row r="284" spans="6:24" s="15" customFormat="1" x14ac:dyDescent="0.4">
      <c r="F284" s="16"/>
      <c r="G284" s="14"/>
      <c r="H284" s="14"/>
      <c r="I284" s="14"/>
      <c r="J284" s="14"/>
      <c r="K284" s="14"/>
      <c r="L284" s="14"/>
      <c r="M284" s="14"/>
      <c r="N284" s="14"/>
      <c r="O284" s="14"/>
      <c r="P284" s="14"/>
      <c r="Q284" s="14"/>
      <c r="R284" s="14"/>
      <c r="S284" s="14"/>
      <c r="T284" s="14"/>
      <c r="U284" s="14"/>
      <c r="V284" s="14"/>
      <c r="W284" s="14"/>
      <c r="X284" s="14"/>
    </row>
    <row r="285" spans="6:24" s="15" customFormat="1" x14ac:dyDescent="0.4">
      <c r="F285" s="16"/>
      <c r="G285" s="14"/>
      <c r="H285" s="14"/>
      <c r="I285" s="14"/>
      <c r="J285" s="14"/>
      <c r="K285" s="14"/>
      <c r="L285" s="14"/>
      <c r="M285" s="14"/>
      <c r="N285" s="14"/>
      <c r="O285" s="14"/>
      <c r="P285" s="14"/>
      <c r="Q285" s="14"/>
      <c r="R285" s="14"/>
      <c r="S285" s="14"/>
      <c r="T285" s="14"/>
      <c r="U285" s="14"/>
      <c r="V285" s="14"/>
      <c r="W285" s="14"/>
      <c r="X285" s="14"/>
    </row>
    <row r="286" spans="6:24" s="15" customFormat="1" x14ac:dyDescent="0.4">
      <c r="F286" s="16"/>
      <c r="G286" s="14"/>
      <c r="H286" s="14"/>
      <c r="I286" s="14"/>
      <c r="J286" s="14"/>
      <c r="K286" s="14"/>
      <c r="L286" s="14"/>
      <c r="M286" s="14"/>
      <c r="N286" s="14"/>
      <c r="O286" s="14"/>
      <c r="P286" s="14"/>
      <c r="Q286" s="14"/>
      <c r="R286" s="14"/>
      <c r="S286" s="14"/>
      <c r="T286" s="14"/>
      <c r="U286" s="14"/>
      <c r="V286" s="14"/>
      <c r="W286" s="14"/>
      <c r="X286" s="14"/>
    </row>
    <row r="287" spans="6:24" s="15" customFormat="1" x14ac:dyDescent="0.4">
      <c r="F287" s="16"/>
      <c r="G287" s="14"/>
      <c r="H287" s="14"/>
      <c r="I287" s="14"/>
      <c r="J287" s="14"/>
      <c r="K287" s="14"/>
      <c r="L287" s="14"/>
      <c r="M287" s="14"/>
      <c r="N287" s="14"/>
      <c r="O287" s="14"/>
      <c r="P287" s="14"/>
      <c r="Q287" s="14"/>
      <c r="R287" s="14"/>
      <c r="S287" s="14"/>
      <c r="T287" s="14"/>
      <c r="U287" s="14"/>
      <c r="V287" s="14"/>
      <c r="W287" s="14"/>
      <c r="X287" s="14"/>
    </row>
    <row r="288" spans="6:24" s="15" customFormat="1" x14ac:dyDescent="0.4">
      <c r="F288" s="16"/>
      <c r="G288" s="14"/>
      <c r="H288" s="14"/>
      <c r="I288" s="14"/>
      <c r="J288" s="14"/>
      <c r="K288" s="14"/>
      <c r="L288" s="14"/>
      <c r="M288" s="14"/>
      <c r="N288" s="14"/>
      <c r="O288" s="14"/>
      <c r="P288" s="14"/>
      <c r="Q288" s="14"/>
      <c r="R288" s="14"/>
      <c r="S288" s="14"/>
      <c r="T288" s="14"/>
      <c r="U288" s="14"/>
      <c r="V288" s="14"/>
      <c r="W288" s="14"/>
      <c r="X288" s="14"/>
    </row>
    <row r="289" spans="6:24" s="15" customFormat="1" x14ac:dyDescent="0.4">
      <c r="F289" s="16"/>
      <c r="G289" s="14"/>
      <c r="H289" s="14"/>
      <c r="I289" s="14"/>
      <c r="J289" s="14"/>
      <c r="K289" s="14"/>
      <c r="L289" s="14"/>
      <c r="M289" s="14"/>
      <c r="N289" s="14"/>
      <c r="O289" s="14"/>
      <c r="P289" s="14"/>
      <c r="Q289" s="14"/>
      <c r="R289" s="14"/>
      <c r="S289" s="14"/>
      <c r="T289" s="14"/>
      <c r="U289" s="14"/>
      <c r="V289" s="14"/>
      <c r="W289" s="14"/>
      <c r="X289" s="14"/>
    </row>
    <row r="290" spans="6:24" s="15" customFormat="1" x14ac:dyDescent="0.4">
      <c r="F290" s="16"/>
      <c r="G290" s="14"/>
      <c r="H290" s="14"/>
      <c r="I290" s="14"/>
      <c r="J290" s="14"/>
      <c r="K290" s="14"/>
      <c r="L290" s="14"/>
      <c r="M290" s="14"/>
      <c r="N290" s="14"/>
      <c r="O290" s="14"/>
      <c r="P290" s="14"/>
      <c r="Q290" s="14"/>
      <c r="R290" s="14"/>
      <c r="S290" s="14"/>
      <c r="T290" s="14"/>
      <c r="U290" s="14"/>
      <c r="V290" s="14"/>
      <c r="W290" s="14"/>
      <c r="X290" s="14"/>
    </row>
    <row r="291" spans="6:24" s="15" customFormat="1" x14ac:dyDescent="0.4">
      <c r="F291" s="16"/>
      <c r="G291" s="14"/>
      <c r="H291" s="14"/>
      <c r="I291" s="14"/>
      <c r="J291" s="14"/>
      <c r="K291" s="14"/>
      <c r="L291" s="14"/>
      <c r="M291" s="14"/>
      <c r="N291" s="14"/>
      <c r="O291" s="14"/>
      <c r="P291" s="14"/>
      <c r="Q291" s="14"/>
      <c r="R291" s="14"/>
      <c r="S291" s="14"/>
      <c r="T291" s="14"/>
      <c r="U291" s="14"/>
      <c r="V291" s="14"/>
      <c r="W291" s="14"/>
      <c r="X291" s="14"/>
    </row>
    <row r="292" spans="6:24" s="15" customFormat="1" x14ac:dyDescent="0.4">
      <c r="F292" s="16"/>
      <c r="G292" s="14"/>
      <c r="H292" s="14"/>
      <c r="I292" s="14"/>
      <c r="J292" s="14"/>
      <c r="K292" s="14"/>
      <c r="L292" s="14"/>
      <c r="M292" s="14"/>
      <c r="N292" s="14"/>
      <c r="O292" s="14"/>
      <c r="P292" s="14"/>
      <c r="Q292" s="14"/>
      <c r="R292" s="14"/>
      <c r="S292" s="14"/>
      <c r="T292" s="14"/>
      <c r="U292" s="14"/>
      <c r="V292" s="14"/>
      <c r="W292" s="14"/>
      <c r="X292" s="14"/>
    </row>
    <row r="293" spans="6:24" s="15" customFormat="1" x14ac:dyDescent="0.4">
      <c r="F293" s="16"/>
      <c r="G293" s="14"/>
      <c r="H293" s="14"/>
      <c r="I293" s="14"/>
      <c r="J293" s="14"/>
      <c r="K293" s="14"/>
      <c r="L293" s="14"/>
      <c r="M293" s="14"/>
      <c r="N293" s="14"/>
      <c r="O293" s="14"/>
      <c r="P293" s="14"/>
      <c r="Q293" s="14"/>
      <c r="R293" s="14"/>
      <c r="S293" s="14"/>
      <c r="T293" s="14"/>
      <c r="U293" s="14"/>
      <c r="V293" s="14"/>
      <c r="W293" s="14"/>
      <c r="X293" s="14"/>
    </row>
    <row r="294" spans="6:24" s="15" customFormat="1" x14ac:dyDescent="0.4">
      <c r="F294" s="16"/>
      <c r="G294" s="14"/>
      <c r="H294" s="14"/>
      <c r="I294" s="14"/>
      <c r="J294" s="14"/>
      <c r="K294" s="14"/>
      <c r="L294" s="14"/>
      <c r="M294" s="14"/>
      <c r="N294" s="14"/>
      <c r="O294" s="14"/>
      <c r="P294" s="14"/>
      <c r="Q294" s="14"/>
      <c r="R294" s="14"/>
      <c r="S294" s="14"/>
      <c r="T294" s="14"/>
      <c r="U294" s="14"/>
      <c r="V294" s="14"/>
      <c r="W294" s="14"/>
      <c r="X294" s="14"/>
    </row>
    <row r="295" spans="6:24" s="15" customFormat="1" x14ac:dyDescent="0.4">
      <c r="F295" s="16"/>
      <c r="G295" s="14"/>
      <c r="H295" s="14"/>
      <c r="I295" s="14"/>
      <c r="J295" s="14"/>
      <c r="K295" s="14"/>
      <c r="L295" s="14"/>
      <c r="M295" s="14"/>
      <c r="N295" s="14"/>
      <c r="O295" s="14"/>
      <c r="P295" s="14"/>
      <c r="Q295" s="14"/>
      <c r="R295" s="14"/>
      <c r="S295" s="14"/>
      <c r="T295" s="14"/>
      <c r="U295" s="14"/>
      <c r="V295" s="14"/>
      <c r="W295" s="14"/>
      <c r="X295" s="14"/>
    </row>
    <row r="296" spans="6:24" s="15" customFormat="1" x14ac:dyDescent="0.4">
      <c r="F296" s="16"/>
      <c r="G296" s="14"/>
      <c r="H296" s="14"/>
      <c r="I296" s="14"/>
      <c r="J296" s="14"/>
      <c r="K296" s="14"/>
      <c r="L296" s="14"/>
      <c r="M296" s="14"/>
      <c r="N296" s="14"/>
      <c r="O296" s="14"/>
      <c r="P296" s="14"/>
      <c r="Q296" s="14"/>
      <c r="R296" s="14"/>
      <c r="S296" s="14"/>
      <c r="T296" s="14"/>
      <c r="U296" s="14"/>
      <c r="V296" s="14"/>
      <c r="W296" s="14"/>
      <c r="X296" s="14"/>
    </row>
    <row r="297" spans="6:24" s="15" customFormat="1" x14ac:dyDescent="0.4">
      <c r="F297" s="16"/>
      <c r="G297" s="14"/>
      <c r="H297" s="14"/>
      <c r="I297" s="14"/>
      <c r="J297" s="14"/>
      <c r="K297" s="14"/>
      <c r="L297" s="14"/>
      <c r="M297" s="14"/>
      <c r="N297" s="14"/>
      <c r="O297" s="14"/>
      <c r="P297" s="14"/>
      <c r="Q297" s="14"/>
      <c r="R297" s="14"/>
      <c r="S297" s="14"/>
      <c r="T297" s="14"/>
      <c r="U297" s="14"/>
      <c r="V297" s="14"/>
      <c r="W297" s="14"/>
      <c r="X297" s="14"/>
    </row>
    <row r="298" spans="6:24" s="15" customFormat="1" x14ac:dyDescent="0.4">
      <c r="F298" s="16"/>
      <c r="G298" s="14"/>
      <c r="H298" s="14"/>
      <c r="I298" s="14"/>
      <c r="J298" s="14"/>
      <c r="K298" s="14"/>
      <c r="L298" s="14"/>
      <c r="M298" s="14"/>
      <c r="N298" s="14"/>
      <c r="O298" s="14"/>
      <c r="P298" s="14"/>
      <c r="Q298" s="14"/>
      <c r="R298" s="14"/>
      <c r="S298" s="14"/>
      <c r="T298" s="14"/>
      <c r="U298" s="14"/>
      <c r="V298" s="14"/>
      <c r="W298" s="14"/>
      <c r="X298" s="14"/>
    </row>
    <row r="299" spans="6:24" s="15" customFormat="1" x14ac:dyDescent="0.4">
      <c r="F299" s="16"/>
      <c r="G299" s="14"/>
      <c r="H299" s="14"/>
      <c r="I299" s="14"/>
      <c r="J299" s="14"/>
      <c r="K299" s="14"/>
      <c r="L299" s="14"/>
      <c r="M299" s="14"/>
      <c r="N299" s="14"/>
      <c r="O299" s="14"/>
      <c r="P299" s="14"/>
      <c r="Q299" s="14"/>
      <c r="R299" s="14"/>
      <c r="S299" s="14"/>
      <c r="T299" s="14"/>
      <c r="U299" s="14"/>
      <c r="V299" s="14"/>
      <c r="W299" s="14"/>
      <c r="X299" s="14"/>
    </row>
    <row r="300" spans="6:24" s="15" customFormat="1" x14ac:dyDescent="0.4">
      <c r="F300" s="16"/>
      <c r="G300" s="14"/>
      <c r="H300" s="14"/>
      <c r="I300" s="14"/>
      <c r="J300" s="14"/>
      <c r="K300" s="14"/>
      <c r="L300" s="14"/>
      <c r="M300" s="14"/>
      <c r="N300" s="14"/>
      <c r="O300" s="14"/>
      <c r="P300" s="14"/>
      <c r="Q300" s="14"/>
      <c r="R300" s="14"/>
      <c r="S300" s="14"/>
      <c r="T300" s="14"/>
      <c r="U300" s="14"/>
      <c r="V300" s="14"/>
      <c r="W300" s="14"/>
      <c r="X300" s="14"/>
    </row>
    <row r="301" spans="6:24" s="15" customFormat="1" x14ac:dyDescent="0.4">
      <c r="F301" s="16"/>
      <c r="G301" s="14"/>
      <c r="H301" s="14"/>
      <c r="I301" s="14"/>
      <c r="J301" s="14"/>
      <c r="K301" s="14"/>
      <c r="L301" s="14"/>
      <c r="M301" s="14"/>
      <c r="N301" s="14"/>
      <c r="O301" s="14"/>
      <c r="P301" s="14"/>
      <c r="Q301" s="14"/>
      <c r="R301" s="14"/>
      <c r="S301" s="14"/>
      <c r="T301" s="14"/>
      <c r="U301" s="14"/>
      <c r="V301" s="14"/>
      <c r="W301" s="14"/>
      <c r="X301" s="14"/>
    </row>
    <row r="302" spans="6:24" s="15" customFormat="1" x14ac:dyDescent="0.4">
      <c r="F302" s="16"/>
      <c r="G302" s="14"/>
      <c r="H302" s="14"/>
      <c r="I302" s="14"/>
      <c r="J302" s="14"/>
      <c r="K302" s="14"/>
      <c r="L302" s="14"/>
      <c r="M302" s="14"/>
      <c r="N302" s="14"/>
      <c r="O302" s="14"/>
      <c r="P302" s="14"/>
      <c r="Q302" s="14"/>
      <c r="R302" s="14"/>
      <c r="S302" s="14"/>
      <c r="T302" s="14"/>
      <c r="U302" s="14"/>
      <c r="V302" s="14"/>
      <c r="W302" s="14"/>
      <c r="X302" s="14"/>
    </row>
    <row r="303" spans="6:24" s="15" customFormat="1" x14ac:dyDescent="0.4">
      <c r="F303" s="16"/>
      <c r="G303" s="14"/>
      <c r="H303" s="14"/>
      <c r="I303" s="14"/>
      <c r="J303" s="14"/>
      <c r="K303" s="14"/>
      <c r="L303" s="14"/>
      <c r="M303" s="14"/>
      <c r="N303" s="14"/>
      <c r="O303" s="14"/>
      <c r="P303" s="14"/>
      <c r="Q303" s="14"/>
      <c r="R303" s="14"/>
      <c r="S303" s="14"/>
      <c r="T303" s="14"/>
      <c r="U303" s="14"/>
      <c r="V303" s="14"/>
      <c r="W303" s="14"/>
      <c r="X303" s="14"/>
    </row>
    <row r="304" spans="6:24" s="15" customFormat="1" x14ac:dyDescent="0.4">
      <c r="F304" s="16"/>
      <c r="G304" s="14"/>
      <c r="H304" s="14"/>
      <c r="I304" s="14"/>
      <c r="J304" s="14"/>
      <c r="K304" s="14"/>
      <c r="L304" s="14"/>
      <c r="M304" s="14"/>
      <c r="N304" s="14"/>
      <c r="O304" s="14"/>
      <c r="P304" s="14"/>
      <c r="Q304" s="14"/>
      <c r="R304" s="14"/>
      <c r="S304" s="14"/>
      <c r="T304" s="14"/>
      <c r="U304" s="14"/>
      <c r="V304" s="14"/>
      <c r="W304" s="14"/>
      <c r="X304" s="14"/>
    </row>
    <row r="305" spans="6:24" s="15" customFormat="1" x14ac:dyDescent="0.4">
      <c r="F305" s="16"/>
      <c r="G305" s="14"/>
      <c r="H305" s="14"/>
      <c r="I305" s="14"/>
      <c r="J305" s="14"/>
      <c r="K305" s="14"/>
      <c r="L305" s="14"/>
      <c r="M305" s="14"/>
      <c r="N305" s="14"/>
      <c r="O305" s="14"/>
      <c r="P305" s="14"/>
      <c r="Q305" s="14"/>
      <c r="R305" s="14"/>
      <c r="S305" s="14"/>
      <c r="T305" s="14"/>
      <c r="U305" s="14"/>
      <c r="V305" s="14"/>
      <c r="W305" s="14"/>
      <c r="X305" s="14"/>
    </row>
    <row r="306" spans="6:24" s="15" customFormat="1" x14ac:dyDescent="0.4">
      <c r="F306" s="16"/>
      <c r="G306" s="14"/>
      <c r="H306" s="14"/>
      <c r="I306" s="14"/>
      <c r="J306" s="14"/>
      <c r="K306" s="14"/>
      <c r="L306" s="14"/>
      <c r="M306" s="14"/>
      <c r="N306" s="14"/>
      <c r="O306" s="14"/>
      <c r="P306" s="14"/>
      <c r="Q306" s="14"/>
      <c r="R306" s="14"/>
      <c r="S306" s="14"/>
      <c r="T306" s="14"/>
      <c r="U306" s="14"/>
      <c r="V306" s="14"/>
      <c r="W306" s="14"/>
      <c r="X306" s="14"/>
    </row>
    <row r="307" spans="6:24" s="15" customFormat="1" x14ac:dyDescent="0.4">
      <c r="F307" s="16"/>
      <c r="G307" s="14"/>
      <c r="H307" s="14"/>
      <c r="I307" s="14"/>
      <c r="J307" s="14"/>
      <c r="K307" s="14"/>
      <c r="L307" s="14"/>
      <c r="M307" s="14"/>
      <c r="N307" s="14"/>
      <c r="O307" s="14"/>
      <c r="P307" s="14"/>
      <c r="Q307" s="14"/>
      <c r="R307" s="14"/>
      <c r="S307" s="14"/>
      <c r="T307" s="14"/>
      <c r="U307" s="14"/>
      <c r="V307" s="14"/>
      <c r="W307" s="14"/>
      <c r="X307" s="14"/>
    </row>
    <row r="308" spans="6:24" s="15" customFormat="1" x14ac:dyDescent="0.4">
      <c r="F308" s="16"/>
      <c r="G308" s="14"/>
      <c r="H308" s="14"/>
      <c r="I308" s="14"/>
      <c r="J308" s="14"/>
      <c r="K308" s="14"/>
      <c r="L308" s="14"/>
      <c r="M308" s="14"/>
      <c r="N308" s="14"/>
      <c r="O308" s="14"/>
      <c r="P308" s="14"/>
      <c r="Q308" s="14"/>
      <c r="R308" s="14"/>
      <c r="S308" s="14"/>
      <c r="T308" s="14"/>
      <c r="U308" s="14"/>
      <c r="V308" s="14"/>
      <c r="W308" s="14"/>
      <c r="X308" s="14"/>
    </row>
    <row r="309" spans="6:24" s="15" customFormat="1" x14ac:dyDescent="0.4">
      <c r="F309" s="16"/>
      <c r="G309" s="14"/>
      <c r="H309" s="14"/>
      <c r="I309" s="14"/>
      <c r="J309" s="14"/>
      <c r="K309" s="14"/>
      <c r="L309" s="14"/>
      <c r="M309" s="14"/>
      <c r="N309" s="14"/>
      <c r="O309" s="14"/>
      <c r="P309" s="14"/>
      <c r="Q309" s="14"/>
      <c r="R309" s="14"/>
      <c r="S309" s="14"/>
      <c r="T309" s="14"/>
      <c r="U309" s="14"/>
      <c r="V309" s="14"/>
      <c r="W309" s="14"/>
      <c r="X309" s="14"/>
    </row>
    <row r="310" spans="6:24" s="15" customFormat="1" x14ac:dyDescent="0.4">
      <c r="F310" s="16"/>
      <c r="G310" s="14"/>
      <c r="H310" s="14"/>
      <c r="I310" s="14"/>
      <c r="J310" s="14"/>
      <c r="K310" s="14"/>
      <c r="L310" s="14"/>
      <c r="M310" s="14"/>
      <c r="N310" s="14"/>
      <c r="O310" s="14"/>
      <c r="P310" s="14"/>
      <c r="Q310" s="14"/>
      <c r="R310" s="14"/>
      <c r="S310" s="14"/>
      <c r="T310" s="14"/>
      <c r="U310" s="14"/>
      <c r="V310" s="14"/>
      <c r="W310" s="14"/>
      <c r="X310" s="14"/>
    </row>
    <row r="311" spans="6:24" s="15" customFormat="1" x14ac:dyDescent="0.4">
      <c r="F311" s="16"/>
      <c r="G311" s="14"/>
      <c r="H311" s="14"/>
      <c r="I311" s="14"/>
      <c r="J311" s="14"/>
      <c r="K311" s="14"/>
      <c r="L311" s="14"/>
      <c r="M311" s="14"/>
      <c r="N311" s="14"/>
      <c r="O311" s="14"/>
      <c r="P311" s="14"/>
      <c r="Q311" s="14"/>
      <c r="R311" s="14"/>
      <c r="S311" s="14"/>
      <c r="T311" s="14"/>
      <c r="U311" s="14"/>
      <c r="V311" s="14"/>
      <c r="W311" s="14"/>
      <c r="X311" s="14"/>
    </row>
  </sheetData>
  <sheetProtection algorithmName="SHA-512" hashValue="cG1s8yY9u66Yfbd086FWtUYiqnoNXrBuAXTDuPtI72z9fYLIgC2FwZfdSr5QTxGkSodIyB64fIrICbdVoXHBQA==" saltValue="+fDbzh29fR5ElXSaYxinug==" spinCount="100000" sheet="1" selectLockedCells="1"/>
  <mergeCells count="153">
    <mergeCell ref="A128:D129"/>
    <mergeCell ref="A193:E193"/>
    <mergeCell ref="A183:F183"/>
    <mergeCell ref="A162:E162"/>
    <mergeCell ref="A137:F137"/>
    <mergeCell ref="A157:D157"/>
    <mergeCell ref="A158:D158"/>
    <mergeCell ref="E158:E160"/>
    <mergeCell ref="A159:D159"/>
    <mergeCell ref="A160:D160"/>
    <mergeCell ref="A156:E156"/>
    <mergeCell ref="A189:D189"/>
    <mergeCell ref="A150:E150"/>
    <mergeCell ref="A146:D146"/>
    <mergeCell ref="E146:E148"/>
    <mergeCell ref="A147:D147"/>
    <mergeCell ref="A148:D148"/>
    <mergeCell ref="A188:D188"/>
    <mergeCell ref="E186:E191"/>
    <mergeCell ref="A154:E154"/>
    <mergeCell ref="A185:D185"/>
    <mergeCell ref="A186:D186"/>
    <mergeCell ref="A187:D187"/>
    <mergeCell ref="A191:D191"/>
    <mergeCell ref="A176:E176"/>
    <mergeCell ref="A184:E184"/>
    <mergeCell ref="A22:F22"/>
    <mergeCell ref="A97:E97"/>
    <mergeCell ref="A105:F105"/>
    <mergeCell ref="A123:E123"/>
    <mergeCell ref="E110:E112"/>
    <mergeCell ref="A116:F116"/>
    <mergeCell ref="E120:E121"/>
    <mergeCell ref="C84:C85"/>
    <mergeCell ref="A136:E136"/>
    <mergeCell ref="A134:F134"/>
    <mergeCell ref="A114:E114"/>
    <mergeCell ref="A82:E82"/>
    <mergeCell ref="A73:E73"/>
    <mergeCell ref="D71:D72"/>
    <mergeCell ref="A107:E107"/>
    <mergeCell ref="A90:E90"/>
    <mergeCell ref="A91:E91"/>
    <mergeCell ref="A88:D88"/>
    <mergeCell ref="E88:E89"/>
    <mergeCell ref="A87:D87"/>
    <mergeCell ref="A117:E117"/>
    <mergeCell ref="A125:F125"/>
    <mergeCell ref="A24:D24"/>
    <mergeCell ref="A31:F31"/>
    <mergeCell ref="E95:E96"/>
    <mergeCell ref="A86:E86"/>
    <mergeCell ref="A89:D89"/>
    <mergeCell ref="A26:D26"/>
    <mergeCell ref="A29:E29"/>
    <mergeCell ref="A106:E106"/>
    <mergeCell ref="A27:D27"/>
    <mergeCell ref="A35:E35"/>
    <mergeCell ref="E53:E54"/>
    <mergeCell ref="A49:D51"/>
    <mergeCell ref="A40:D41"/>
    <mergeCell ref="A56:E56"/>
    <mergeCell ref="E40:E41"/>
    <mergeCell ref="A58:E58"/>
    <mergeCell ref="A25:D25"/>
    <mergeCell ref="A45:E45"/>
    <mergeCell ref="A83:E83"/>
    <mergeCell ref="A98:E98"/>
    <mergeCell ref="A99:E99"/>
    <mergeCell ref="A60:D60"/>
    <mergeCell ref="A61:D61"/>
    <mergeCell ref="A62:D62"/>
    <mergeCell ref="A63:D63"/>
    <mergeCell ref="A64:E64"/>
    <mergeCell ref="A65:E65"/>
    <mergeCell ref="A44:E44"/>
    <mergeCell ref="E25:E27"/>
    <mergeCell ref="C71:C72"/>
    <mergeCell ref="A39:D39"/>
    <mergeCell ref="A55:E55"/>
    <mergeCell ref="A34:E34"/>
    <mergeCell ref="A52:D52"/>
    <mergeCell ref="A36:E36"/>
    <mergeCell ref="E50:E52"/>
    <mergeCell ref="E42:E43"/>
    <mergeCell ref="A68:E68"/>
    <mergeCell ref="A66:E66"/>
    <mergeCell ref="A67:E67"/>
    <mergeCell ref="A59:E59"/>
    <mergeCell ref="E61:E63"/>
    <mergeCell ref="A3:E3"/>
    <mergeCell ref="A4:E4"/>
    <mergeCell ref="A21:E21"/>
    <mergeCell ref="B7:D7"/>
    <mergeCell ref="A5:E5"/>
    <mergeCell ref="B8:D8"/>
    <mergeCell ref="B9:D9"/>
    <mergeCell ref="E7:F12"/>
    <mergeCell ref="E6:F6"/>
    <mergeCell ref="C10:D10"/>
    <mergeCell ref="B15:B16"/>
    <mergeCell ref="C15:C16"/>
    <mergeCell ref="D15:D16"/>
    <mergeCell ref="C11:D11"/>
    <mergeCell ref="E15:E16"/>
    <mergeCell ref="A190:D190"/>
    <mergeCell ref="B142:B143"/>
    <mergeCell ref="B140:B141"/>
    <mergeCell ref="A140:A141"/>
    <mergeCell ref="A142:A143"/>
    <mergeCell ref="A80:E80"/>
    <mergeCell ref="A78:D78"/>
    <mergeCell ref="D84:D85"/>
    <mergeCell ref="A144:E144"/>
    <mergeCell ref="A181:E181"/>
    <mergeCell ref="A121:D121"/>
    <mergeCell ref="E128:E129"/>
    <mergeCell ref="A127:D127"/>
    <mergeCell ref="A139:E139"/>
    <mergeCell ref="E140:E143"/>
    <mergeCell ref="A79:E79"/>
    <mergeCell ref="E76:E78"/>
    <mergeCell ref="A77:D77"/>
    <mergeCell ref="A93:E93"/>
    <mergeCell ref="A94:D95"/>
    <mergeCell ref="A96:D96"/>
    <mergeCell ref="A145:D145"/>
    <mergeCell ref="A110:D110"/>
    <mergeCell ref="A131:E131"/>
    <mergeCell ref="E178:E179"/>
    <mergeCell ref="A119:D119"/>
    <mergeCell ref="A174:F174"/>
    <mergeCell ref="A120:D120"/>
    <mergeCell ref="A69:E69"/>
    <mergeCell ref="A109:D109"/>
    <mergeCell ref="A70:E70"/>
    <mergeCell ref="A75:D75"/>
    <mergeCell ref="A76:D76"/>
    <mergeCell ref="A104:E104"/>
    <mergeCell ref="A126:E126"/>
    <mergeCell ref="A118:E118"/>
    <mergeCell ref="A168:D168"/>
    <mergeCell ref="A169:D169"/>
    <mergeCell ref="A170:D170"/>
    <mergeCell ref="A171:D171"/>
    <mergeCell ref="A172:E172"/>
    <mergeCell ref="E168:E171"/>
    <mergeCell ref="E101:E102"/>
    <mergeCell ref="A103:E103"/>
    <mergeCell ref="A165:E165"/>
    <mergeCell ref="A173:E173"/>
    <mergeCell ref="A112:D112"/>
    <mergeCell ref="A175:E175"/>
  </mergeCells>
  <phoneticPr fontId="7" type="noConversion"/>
  <printOptions horizontalCentered="1"/>
  <pageMargins left="0" right="0" top="1" bottom="1" header="0.5" footer="0.5"/>
  <pageSetup scale="68" orientation="portrait" r:id="rId1"/>
  <headerFooter alignWithMargins="0">
    <oddFooter xml:space="preserve">&amp;C&amp;P
</oddFooter>
  </headerFooter>
  <rowBreaks count="4" manualBreakCount="4">
    <brk id="45" max="5" man="1"/>
    <brk id="92" max="5" man="1"/>
    <brk id="132" max="5" man="1"/>
    <brk id="173"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44"/>
  <sheetViews>
    <sheetView topLeftCell="A25" workbookViewId="0">
      <selection activeCell="M31" sqref="M31"/>
    </sheetView>
  </sheetViews>
  <sheetFormatPr defaultRowHeight="13.2" x14ac:dyDescent="0.25"/>
  <cols>
    <col min="1" max="1" width="20.21875" customWidth="1"/>
    <col min="2" max="2" width="15.33203125" customWidth="1"/>
    <col min="3" max="3" width="17" customWidth="1"/>
    <col min="4" max="4" width="15.33203125" customWidth="1"/>
    <col min="5" max="5" width="22.77734375" customWidth="1"/>
    <col min="6" max="6" width="15" customWidth="1"/>
    <col min="7" max="7" width="17" customWidth="1"/>
    <col min="8" max="8" width="15.6640625" customWidth="1"/>
    <col min="9" max="9" width="17.6640625" customWidth="1"/>
  </cols>
  <sheetData>
    <row r="1" spans="1:11" ht="23.25" customHeight="1" thickBot="1" x14ac:dyDescent="0.3">
      <c r="A1" s="546" t="s">
        <v>26</v>
      </c>
      <c r="B1" s="547"/>
      <c r="C1" s="547"/>
      <c r="D1" s="547"/>
      <c r="E1" s="547"/>
      <c r="F1" s="547"/>
      <c r="G1" s="547"/>
      <c r="H1" s="547"/>
      <c r="I1" s="547"/>
    </row>
    <row r="2" spans="1:11" ht="27.75" customHeight="1" x14ac:dyDescent="0.25">
      <c r="A2" s="84" t="s">
        <v>16</v>
      </c>
      <c r="B2" s="85" t="s">
        <v>20</v>
      </c>
      <c r="C2" s="86" t="s">
        <v>21</v>
      </c>
      <c r="D2" s="87" t="s">
        <v>58</v>
      </c>
      <c r="E2" s="88" t="s">
        <v>22</v>
      </c>
      <c r="F2" s="89" t="s">
        <v>23</v>
      </c>
      <c r="G2" s="90" t="s">
        <v>21</v>
      </c>
      <c r="H2" s="91" t="s">
        <v>63</v>
      </c>
      <c r="I2" s="92" t="s">
        <v>57</v>
      </c>
    </row>
    <row r="3" spans="1:11" ht="22.95" customHeight="1" x14ac:dyDescent="0.25">
      <c r="A3" s="93" t="s">
        <v>87</v>
      </c>
      <c r="B3" s="94"/>
      <c r="C3" s="95">
        <f>B3*3412</f>
        <v>0</v>
      </c>
      <c r="D3" s="114"/>
      <c r="E3" s="97" t="s">
        <v>17</v>
      </c>
      <c r="F3" s="94"/>
      <c r="G3" s="95">
        <f>F3*3412</f>
        <v>0</v>
      </c>
      <c r="H3" s="147" t="e">
        <f>I3/F3</f>
        <v>#DIV/0!</v>
      </c>
      <c r="I3" s="114"/>
    </row>
    <row r="4" spans="1:11" ht="23.25" customHeight="1" x14ac:dyDescent="0.25">
      <c r="A4" s="97" t="s">
        <v>88</v>
      </c>
      <c r="B4" s="94"/>
      <c r="C4" s="95">
        <f>B4*139000</f>
        <v>0</v>
      </c>
      <c r="D4" s="114">
        <v>0</v>
      </c>
      <c r="E4" s="97" t="s">
        <v>18</v>
      </c>
      <c r="F4" s="94"/>
      <c r="G4" s="95">
        <f>F4*139000</f>
        <v>0</v>
      </c>
      <c r="H4" s="147" t="e">
        <f t="shared" ref="H4:H7" si="0">I4/F4</f>
        <v>#DIV/0!</v>
      </c>
      <c r="I4" s="114"/>
    </row>
    <row r="5" spans="1:11" ht="21" customHeight="1" x14ac:dyDescent="0.25">
      <c r="A5" s="97" t="s">
        <v>89</v>
      </c>
      <c r="B5" s="94"/>
      <c r="C5" s="95">
        <f>B5*91502</f>
        <v>0</v>
      </c>
      <c r="D5" s="114"/>
      <c r="E5" s="97" t="s">
        <v>19</v>
      </c>
      <c r="F5" s="94"/>
      <c r="G5" s="95">
        <f>F5*91502</f>
        <v>0</v>
      </c>
      <c r="H5" s="147" t="e">
        <f t="shared" si="0"/>
        <v>#DIV/0!</v>
      </c>
      <c r="I5" s="114"/>
    </row>
    <row r="6" spans="1:11" ht="23.25" customHeight="1" x14ac:dyDescent="0.25">
      <c r="A6" s="98" t="s">
        <v>119</v>
      </c>
      <c r="B6" s="94"/>
      <c r="C6" s="95">
        <f>B6*100000</f>
        <v>0</v>
      </c>
      <c r="D6" s="114"/>
      <c r="E6" s="98" t="s">
        <v>193</v>
      </c>
      <c r="F6" s="94"/>
      <c r="G6" s="95">
        <f>F6*100000</f>
        <v>0</v>
      </c>
      <c r="H6" s="147" t="e">
        <f t="shared" si="0"/>
        <v>#DIV/0!</v>
      </c>
      <c r="I6" s="114"/>
    </row>
    <row r="7" spans="1:11" ht="18.75" customHeight="1" x14ac:dyDescent="0.25">
      <c r="A7" s="98" t="s">
        <v>24</v>
      </c>
      <c r="B7" s="94"/>
      <c r="C7" s="95"/>
      <c r="D7" s="114"/>
      <c r="E7" s="98" t="s">
        <v>24</v>
      </c>
      <c r="F7" s="94"/>
      <c r="G7" s="95"/>
      <c r="H7" s="147" t="e">
        <f t="shared" si="0"/>
        <v>#DIV/0!</v>
      </c>
      <c r="I7" s="114"/>
    </row>
    <row r="8" spans="1:11" ht="23.25" customHeight="1" x14ac:dyDescent="0.25">
      <c r="A8" s="99"/>
      <c r="B8" s="95"/>
      <c r="C8" s="95"/>
      <c r="D8" s="96"/>
      <c r="E8" s="99"/>
      <c r="F8" s="95"/>
      <c r="G8" s="95"/>
      <c r="H8" s="95"/>
      <c r="I8" s="96"/>
    </row>
    <row r="9" spans="1:11" ht="21" customHeight="1" thickBot="1" x14ac:dyDescent="0.3">
      <c r="A9" s="100" t="s">
        <v>25</v>
      </c>
      <c r="B9" s="101">
        <f>SUM(B3:B7)</f>
        <v>0</v>
      </c>
      <c r="C9" s="101">
        <f>SUM(C3:C8)</f>
        <v>0</v>
      </c>
      <c r="D9" s="102">
        <f>SUM(D3:D8)</f>
        <v>0</v>
      </c>
      <c r="E9" s="100" t="s">
        <v>25</v>
      </c>
      <c r="F9" s="101">
        <f>SUM(F3:F7)</f>
        <v>0</v>
      </c>
      <c r="G9" s="101">
        <f>SUM(G3:G8)</f>
        <v>0</v>
      </c>
      <c r="H9" s="101"/>
      <c r="I9" s="102">
        <f>SUM(I3:I8)</f>
        <v>0</v>
      </c>
    </row>
    <row r="10" spans="1:11" ht="21" customHeight="1" thickBot="1" x14ac:dyDescent="0.3">
      <c r="A10" s="137"/>
      <c r="B10" s="26"/>
      <c r="C10" s="26"/>
      <c r="D10" s="26"/>
      <c r="E10" s="138"/>
      <c r="F10" s="139" t="s">
        <v>77</v>
      </c>
      <c r="G10" s="26">
        <f>C9-G9</f>
        <v>0</v>
      </c>
      <c r="H10" s="141" t="s">
        <v>78</v>
      </c>
      <c r="I10" s="140" t="e">
        <f>G10/C9</f>
        <v>#DIV/0!</v>
      </c>
      <c r="J10" s="113" t="s">
        <v>83</v>
      </c>
      <c r="K10">
        <f>D9-I9</f>
        <v>0</v>
      </c>
    </row>
    <row r="11" spans="1:11" ht="22.5" customHeight="1" thickBot="1" x14ac:dyDescent="0.3">
      <c r="A11" s="548" t="s">
        <v>27</v>
      </c>
      <c r="B11" s="549"/>
      <c r="C11" s="549"/>
      <c r="D11" s="549"/>
      <c r="E11" s="549"/>
      <c r="F11" s="547"/>
      <c r="G11" s="547"/>
      <c r="H11" s="547"/>
      <c r="I11" s="550"/>
      <c r="J11" s="145"/>
      <c r="K11" s="145"/>
    </row>
    <row r="12" spans="1:11" s="107" customFormat="1" ht="68.25" customHeight="1" x14ac:dyDescent="0.25">
      <c r="A12" s="103" t="s">
        <v>22</v>
      </c>
      <c r="B12" s="91" t="s">
        <v>35</v>
      </c>
      <c r="C12" s="91"/>
      <c r="D12" s="91"/>
      <c r="E12" s="104" t="s">
        <v>21</v>
      </c>
      <c r="F12" s="105" t="s">
        <v>59</v>
      </c>
      <c r="G12" s="106" t="s">
        <v>61</v>
      </c>
    </row>
    <row r="13" spans="1:11" ht="18.75" customHeight="1" x14ac:dyDescent="0.25">
      <c r="A13" s="98" t="s">
        <v>28</v>
      </c>
      <c r="B13" s="94"/>
      <c r="C13" s="108" t="s">
        <v>85</v>
      </c>
      <c r="D13" s="95"/>
      <c r="E13" s="95">
        <f>B13*3412</f>
        <v>0</v>
      </c>
      <c r="F13" s="94"/>
      <c r="G13" s="96">
        <f t="shared" ref="G13:G21" si="1">B13*F13</f>
        <v>0</v>
      </c>
    </row>
    <row r="14" spans="1:11" ht="23.25" customHeight="1" x14ac:dyDescent="0.25">
      <c r="A14" s="98" t="s">
        <v>29</v>
      </c>
      <c r="B14" s="94"/>
      <c r="C14" s="108" t="s">
        <v>85</v>
      </c>
      <c r="D14" s="95"/>
      <c r="E14" s="95">
        <f t="shared" ref="E14:E19" si="2">B14*3412</f>
        <v>0</v>
      </c>
      <c r="F14" s="94"/>
      <c r="G14" s="96">
        <f t="shared" si="1"/>
        <v>0</v>
      </c>
    </row>
    <row r="15" spans="1:11" ht="21" customHeight="1" x14ac:dyDescent="0.25">
      <c r="A15" s="98" t="s">
        <v>30</v>
      </c>
      <c r="B15" s="94"/>
      <c r="C15" s="108" t="s">
        <v>85</v>
      </c>
      <c r="D15" s="95"/>
      <c r="E15" s="95">
        <f t="shared" si="2"/>
        <v>0</v>
      </c>
      <c r="F15" s="94"/>
      <c r="G15" s="96">
        <f t="shared" si="1"/>
        <v>0</v>
      </c>
    </row>
    <row r="16" spans="1:11" ht="18.75" customHeight="1" x14ac:dyDescent="0.25">
      <c r="A16" s="98" t="s">
        <v>31</v>
      </c>
      <c r="B16" s="94"/>
      <c r="C16" s="108" t="s">
        <v>85</v>
      </c>
      <c r="D16" s="95"/>
      <c r="E16" s="95">
        <f t="shared" si="2"/>
        <v>0</v>
      </c>
      <c r="F16" s="94"/>
      <c r="G16" s="96">
        <f t="shared" si="1"/>
        <v>0</v>
      </c>
    </row>
    <row r="17" spans="1:9" ht="23.25" customHeight="1" x14ac:dyDescent="0.25">
      <c r="A17" s="98" t="s">
        <v>32</v>
      </c>
      <c r="B17" s="94"/>
      <c r="C17" s="108" t="s">
        <v>85</v>
      </c>
      <c r="D17" s="95"/>
      <c r="E17" s="95">
        <f t="shared" si="2"/>
        <v>0</v>
      </c>
      <c r="F17" s="94"/>
      <c r="G17" s="96">
        <f t="shared" si="1"/>
        <v>0</v>
      </c>
    </row>
    <row r="18" spans="1:9" ht="23.25" customHeight="1" x14ac:dyDescent="0.25">
      <c r="A18" s="98" t="s">
        <v>33</v>
      </c>
      <c r="B18" s="94"/>
      <c r="C18" s="108" t="s">
        <v>85</v>
      </c>
      <c r="D18" s="95"/>
      <c r="E18" s="95">
        <f t="shared" si="2"/>
        <v>0</v>
      </c>
      <c r="F18" s="94"/>
      <c r="G18" s="96">
        <f t="shared" si="1"/>
        <v>0</v>
      </c>
    </row>
    <row r="19" spans="1:9" ht="23.25" customHeight="1" x14ac:dyDescent="0.25">
      <c r="A19" s="98" t="s">
        <v>34</v>
      </c>
      <c r="B19" s="94"/>
      <c r="C19" s="108" t="s">
        <v>85</v>
      </c>
      <c r="D19" s="95"/>
      <c r="E19" s="95">
        <f t="shared" si="2"/>
        <v>0</v>
      </c>
      <c r="F19" s="94"/>
      <c r="G19" s="96">
        <f t="shared" si="1"/>
        <v>0</v>
      </c>
    </row>
    <row r="20" spans="1:9" ht="23.25" customHeight="1" x14ac:dyDescent="0.25">
      <c r="A20" s="98" t="s">
        <v>37</v>
      </c>
      <c r="B20" s="94"/>
      <c r="C20" s="108" t="s">
        <v>86</v>
      </c>
      <c r="D20" s="95"/>
      <c r="E20" s="109">
        <f>B20*76330</f>
        <v>0</v>
      </c>
      <c r="F20" s="94"/>
      <c r="G20" s="96">
        <f t="shared" si="1"/>
        <v>0</v>
      </c>
    </row>
    <row r="21" spans="1:9" ht="23.25" customHeight="1" x14ac:dyDescent="0.25">
      <c r="A21" s="97" t="s">
        <v>36</v>
      </c>
      <c r="B21" s="94"/>
      <c r="C21" s="108" t="s">
        <v>86</v>
      </c>
      <c r="D21" s="95"/>
      <c r="E21" s="109">
        <f>B21*119550</f>
        <v>0</v>
      </c>
      <c r="F21" s="94"/>
      <c r="G21" s="96">
        <f t="shared" si="1"/>
        <v>0</v>
      </c>
    </row>
    <row r="22" spans="1:9" ht="21" customHeight="1" thickBot="1" x14ac:dyDescent="0.3">
      <c r="A22" s="110" t="s">
        <v>25</v>
      </c>
      <c r="B22" s="111">
        <f>SUM(B13:B21)</f>
        <v>0</v>
      </c>
      <c r="C22" s="101"/>
      <c r="D22" s="101"/>
      <c r="E22" s="101">
        <f>SUM(E13:E21)</f>
        <v>0</v>
      </c>
      <c r="F22" s="101"/>
      <c r="G22" s="102">
        <f>SUM(G13:G21)</f>
        <v>0</v>
      </c>
    </row>
    <row r="23" spans="1:9" ht="31.5" customHeight="1" thickBot="1" x14ac:dyDescent="0.3">
      <c r="A23" s="551" t="s">
        <v>60</v>
      </c>
      <c r="B23" s="552"/>
      <c r="C23" s="552"/>
      <c r="D23" s="552"/>
      <c r="E23" s="552"/>
      <c r="F23" s="552"/>
      <c r="G23" s="552"/>
      <c r="H23" s="552"/>
      <c r="I23" s="552"/>
    </row>
    <row r="24" spans="1:9" s="113" customFormat="1" ht="39" customHeight="1" x14ac:dyDescent="0.25">
      <c r="A24" s="84" t="s">
        <v>16</v>
      </c>
      <c r="B24" s="85" t="s">
        <v>20</v>
      </c>
      <c r="C24" s="86" t="s">
        <v>21</v>
      </c>
      <c r="D24" s="87" t="s">
        <v>58</v>
      </c>
      <c r="E24" s="88" t="s">
        <v>22</v>
      </c>
      <c r="F24" s="146" t="s">
        <v>35</v>
      </c>
      <c r="G24" s="90" t="s">
        <v>21</v>
      </c>
      <c r="H24" s="105" t="s">
        <v>59</v>
      </c>
      <c r="I24" s="112" t="s">
        <v>62</v>
      </c>
    </row>
    <row r="25" spans="1:9" ht="21" customHeight="1" x14ac:dyDescent="0.25">
      <c r="A25" s="97" t="s">
        <v>17</v>
      </c>
      <c r="B25" s="94"/>
      <c r="C25" s="95">
        <f>B25*3412</f>
        <v>0</v>
      </c>
      <c r="D25" s="114"/>
      <c r="E25" s="98" t="s">
        <v>28</v>
      </c>
      <c r="F25" s="94"/>
      <c r="G25" s="95">
        <f t="shared" ref="G25:G31" si="3">F25*3412</f>
        <v>0</v>
      </c>
      <c r="H25" s="94"/>
      <c r="I25" s="114"/>
    </row>
    <row r="26" spans="1:9" ht="21" customHeight="1" x14ac:dyDescent="0.25">
      <c r="A26" s="97" t="s">
        <v>18</v>
      </c>
      <c r="B26" s="94"/>
      <c r="C26" s="95">
        <f>B26*139000</f>
        <v>0</v>
      </c>
      <c r="D26" s="114"/>
      <c r="E26" s="98" t="s">
        <v>29</v>
      </c>
      <c r="F26" s="94"/>
      <c r="G26" s="95">
        <f t="shared" si="3"/>
        <v>0</v>
      </c>
      <c r="H26" s="94"/>
      <c r="I26" s="114"/>
    </row>
    <row r="27" spans="1:9" ht="21" customHeight="1" x14ac:dyDescent="0.25">
      <c r="A27" s="97" t="s">
        <v>19</v>
      </c>
      <c r="B27" s="94"/>
      <c r="C27" s="95">
        <f>B27*91502</f>
        <v>0</v>
      </c>
      <c r="D27" s="114"/>
      <c r="E27" s="98" t="s">
        <v>30</v>
      </c>
      <c r="F27" s="94"/>
      <c r="G27" s="95">
        <f t="shared" si="3"/>
        <v>0</v>
      </c>
      <c r="H27" s="94"/>
      <c r="I27" s="114"/>
    </row>
    <row r="28" spans="1:9" ht="21" customHeight="1" x14ac:dyDescent="0.25">
      <c r="A28" s="98" t="s">
        <v>120</v>
      </c>
      <c r="B28" s="94"/>
      <c r="C28" s="95">
        <f>B28*100000</f>
        <v>0</v>
      </c>
      <c r="D28" s="114"/>
      <c r="E28" s="98" t="s">
        <v>31</v>
      </c>
      <c r="F28" s="94"/>
      <c r="G28" s="95">
        <f t="shared" si="3"/>
        <v>0</v>
      </c>
      <c r="H28" s="94"/>
      <c r="I28" s="114"/>
    </row>
    <row r="29" spans="1:9" ht="21" customHeight="1" x14ac:dyDescent="0.25">
      <c r="A29" s="98" t="s">
        <v>24</v>
      </c>
      <c r="B29" s="94"/>
      <c r="C29" s="95"/>
      <c r="D29" s="114"/>
      <c r="E29" s="98" t="s">
        <v>32</v>
      </c>
      <c r="F29" s="94"/>
      <c r="G29" s="95">
        <f t="shared" si="3"/>
        <v>0</v>
      </c>
      <c r="H29" s="94"/>
      <c r="I29" s="114"/>
    </row>
    <row r="30" spans="1:9" ht="21" customHeight="1" x14ac:dyDescent="0.25">
      <c r="A30" s="98"/>
      <c r="B30" s="94"/>
      <c r="C30" s="95"/>
      <c r="D30" s="114"/>
      <c r="E30" s="98" t="s">
        <v>33</v>
      </c>
      <c r="F30" s="94"/>
      <c r="G30" s="95">
        <f t="shared" si="3"/>
        <v>0</v>
      </c>
      <c r="H30" s="94"/>
      <c r="I30" s="114"/>
    </row>
    <row r="31" spans="1:9" ht="21" customHeight="1" x14ac:dyDescent="0.25">
      <c r="A31" s="98"/>
      <c r="B31" s="94"/>
      <c r="C31" s="95"/>
      <c r="D31" s="114"/>
      <c r="E31" s="98" t="s">
        <v>34</v>
      </c>
      <c r="F31" s="94"/>
      <c r="G31" s="95">
        <f t="shared" si="3"/>
        <v>0</v>
      </c>
      <c r="H31" s="94"/>
      <c r="I31" s="114"/>
    </row>
    <row r="32" spans="1:9" ht="21" customHeight="1" x14ac:dyDescent="0.25">
      <c r="A32" s="98"/>
      <c r="B32" s="94"/>
      <c r="C32" s="95"/>
      <c r="D32" s="114"/>
      <c r="E32" s="98" t="s">
        <v>37</v>
      </c>
      <c r="F32" s="94"/>
      <c r="G32" s="109">
        <f>F32*76330</f>
        <v>0</v>
      </c>
      <c r="H32" s="94"/>
      <c r="I32" s="114"/>
    </row>
    <row r="33" spans="1:9" ht="21" customHeight="1" x14ac:dyDescent="0.25">
      <c r="A33" s="99"/>
      <c r="B33" s="94"/>
      <c r="C33" s="95"/>
      <c r="D33" s="114"/>
      <c r="E33" s="97" t="s">
        <v>36</v>
      </c>
      <c r="F33" s="94"/>
      <c r="G33" s="109">
        <f>F33*119550</f>
        <v>0</v>
      </c>
      <c r="H33" s="94"/>
      <c r="I33" s="114"/>
    </row>
    <row r="34" spans="1:9" ht="21" customHeight="1" thickBot="1" x14ac:dyDescent="0.3">
      <c r="A34" s="115" t="s">
        <v>67</v>
      </c>
      <c r="B34" s="101">
        <f>SUM(B25:B33)</f>
        <v>0</v>
      </c>
      <c r="C34" s="101"/>
      <c r="D34" s="102">
        <f>SUM(D25:D33)</f>
        <v>0</v>
      </c>
      <c r="E34" s="116" t="s">
        <v>68</v>
      </c>
      <c r="F34" s="117">
        <f>SUM(F25:F33)</f>
        <v>0</v>
      </c>
      <c r="G34" s="101"/>
      <c r="H34" s="101"/>
      <c r="I34" s="102">
        <f>SUM(I25:I33)</f>
        <v>0</v>
      </c>
    </row>
    <row r="35" spans="1:9" ht="31.5" customHeight="1" thickBot="1" x14ac:dyDescent="0.3">
      <c r="A35" s="548" t="s">
        <v>52</v>
      </c>
      <c r="B35" s="549"/>
      <c r="C35" s="549"/>
      <c r="D35" s="549"/>
      <c r="E35" s="549"/>
      <c r="F35" s="549"/>
      <c r="G35" s="549"/>
      <c r="H35" s="549"/>
      <c r="I35" s="549"/>
    </row>
    <row r="36" spans="1:9" x14ac:dyDescent="0.25">
      <c r="A36" s="118"/>
      <c r="B36" s="119"/>
      <c r="C36" s="119"/>
      <c r="D36" s="119"/>
      <c r="E36" s="119"/>
      <c r="F36" s="119"/>
      <c r="G36" s="120"/>
    </row>
    <row r="37" spans="1:9" x14ac:dyDescent="0.25">
      <c r="A37" s="121" t="s">
        <v>53</v>
      </c>
      <c r="B37" s="122"/>
      <c r="C37" s="123">
        <f>'Score Sheet'!B12</f>
        <v>0</v>
      </c>
      <c r="D37" s="27"/>
      <c r="F37" s="27"/>
      <c r="G37" s="124"/>
    </row>
    <row r="38" spans="1:9" x14ac:dyDescent="0.25">
      <c r="A38" s="125"/>
      <c r="B38" s="27"/>
      <c r="C38" s="27"/>
      <c r="D38" s="27"/>
    </row>
    <row r="39" spans="1:9" x14ac:dyDescent="0.25">
      <c r="A39" s="121" t="s">
        <v>55</v>
      </c>
      <c r="B39" s="126"/>
      <c r="C39" s="95">
        <f>D9-I9</f>
        <v>0</v>
      </c>
      <c r="D39" s="27"/>
    </row>
    <row r="40" spans="1:9" x14ac:dyDescent="0.25">
      <c r="A40" s="125"/>
      <c r="B40" s="27"/>
      <c r="C40" s="27"/>
      <c r="D40" s="27"/>
    </row>
    <row r="41" spans="1:9" x14ac:dyDescent="0.25">
      <c r="A41" s="121" t="s">
        <v>54</v>
      </c>
      <c r="B41" s="122"/>
      <c r="C41" s="123">
        <f>I34</f>
        <v>0</v>
      </c>
      <c r="D41" s="27"/>
    </row>
    <row r="42" spans="1:9" x14ac:dyDescent="0.25">
      <c r="A42" s="125"/>
      <c r="B42" s="27"/>
      <c r="C42" s="27"/>
      <c r="D42" s="27"/>
    </row>
    <row r="43" spans="1:9" x14ac:dyDescent="0.25">
      <c r="A43" s="121" t="s">
        <v>56</v>
      </c>
      <c r="B43" s="122"/>
      <c r="C43" s="95">
        <f>G22</f>
        <v>0</v>
      </c>
      <c r="D43" s="27"/>
    </row>
    <row r="44" spans="1:9" ht="13.8" thickBot="1" x14ac:dyDescent="0.3">
      <c r="A44" s="127"/>
      <c r="B44" s="26"/>
      <c r="C44" s="26"/>
    </row>
  </sheetData>
  <mergeCells count="4">
    <mergeCell ref="A1:I1"/>
    <mergeCell ref="A11:I11"/>
    <mergeCell ref="A23:I23"/>
    <mergeCell ref="A35:I3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D9861A5C5F3F842A3354C040120CBB1" ma:contentTypeVersion="11" ma:contentTypeDescription="Create a new document." ma:contentTypeScope="" ma:versionID="ac39d8a68e18f0280fc9749f8f7f1825">
  <xsd:schema xmlns:xsd="http://www.w3.org/2001/XMLSchema" xmlns:xs="http://www.w3.org/2001/XMLSchema" xmlns:p="http://schemas.microsoft.com/office/2006/metadata/properties" xmlns:ns2="a94bc77a-bab8-47ce-b3c9-4e4f522e39d4" xmlns:ns3="b6eff0d1-362b-4bd0-9324-a04b37e73f1f" targetNamespace="http://schemas.microsoft.com/office/2006/metadata/properties" ma:root="true" ma:fieldsID="b8092b695d41ff1ea2078617aa044f5c" ns2:_="" ns3:_="">
    <xsd:import namespace="a94bc77a-bab8-47ce-b3c9-4e4f522e39d4"/>
    <xsd:import namespace="b6eff0d1-362b-4bd0-9324-a04b37e73f1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EventHashCode" minOccurs="0"/>
                <xsd:element ref="ns2:MediaServiceGenerationTim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4bc77a-bab8-47ce-b3c9-4e4f522e39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6eff0d1-362b-4bd0-9324-a04b37e73f1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4699E83-7F8F-4764-B674-1A72F7D3940B}">
  <ds:schemaRefs>
    <ds:schemaRef ds:uri="http://purl.org/dc/terms/"/>
    <ds:schemaRef ds:uri="http://purl.org/dc/dcmitype/"/>
    <ds:schemaRef ds:uri="a94bc77a-bab8-47ce-b3c9-4e4f522e39d4"/>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b6eff0d1-362b-4bd0-9324-a04b37e73f1f"/>
    <ds:schemaRef ds:uri="http://www.w3.org/XML/1998/namespace"/>
  </ds:schemaRefs>
</ds:datastoreItem>
</file>

<file path=customXml/itemProps2.xml><?xml version="1.0" encoding="utf-8"?>
<ds:datastoreItem xmlns:ds="http://schemas.openxmlformats.org/officeDocument/2006/customXml" ds:itemID="{2706A8E2-DD9A-4682-AE7E-AD565D1D44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4bc77a-bab8-47ce-b3c9-4e4f522e39d4"/>
    <ds:schemaRef ds:uri="b6eff0d1-362b-4bd0-9324-a04b37e73f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734779E-44E6-4E3D-B2EE-C96EDD902A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Score Sheet</vt:lpstr>
      <vt:lpstr>Energy Calculations</vt:lpstr>
      <vt:lpstr>'Score Sheet'!Print_Area</vt:lpstr>
    </vt:vector>
  </TitlesOfParts>
  <Company>USDA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Debra.Yocum@ne.usda.gov;Craig.Scroggs@ga.usda.gov</dc:creator>
  <cp:lastModifiedBy>Yocum, Debra - RD, Washington, DC</cp:lastModifiedBy>
  <cp:lastPrinted>2020-10-21T13:22:48Z</cp:lastPrinted>
  <dcterms:created xsi:type="dcterms:W3CDTF">2008-03-06T22:49:15Z</dcterms:created>
  <dcterms:modified xsi:type="dcterms:W3CDTF">2020-12-21T13:45:46Z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0x010100ED9861A5C5F3F842A3354C040120CBB1</vt:lpwstr>
  </property>
  <property fmtid="{D5CDD505-2E9C-101B-9397-08002B2CF9AE}" pid="3" name="Order">
    <vt:r8>1791600</vt:r8>
  </property>
</Properties>
</file>